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the\ExcelKlapptests\Mittelstufe\"/>
    </mc:Choice>
  </mc:AlternateContent>
  <bookViews>
    <workbookView xWindow="-105" yWindow="-105" windowWidth="23250" windowHeight="12570" activeTab="3"/>
  </bookViews>
  <sheets>
    <sheet name="Brüche" sheetId="1" r:id="rId1"/>
    <sheet name="Prozentwert" sheetId="3" r:id="rId2"/>
    <sheet name="Grundwert" sheetId="4" r:id="rId3"/>
    <sheet name="Prozentsatz" sheetId="6" r:id="rId4"/>
    <sheet name="Tabelle2" sheetId="2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2" l="1"/>
  <c r="S4" i="2"/>
  <c r="Q4" i="2" s="1"/>
  <c r="S5" i="2"/>
  <c r="S6" i="2"/>
  <c r="Q6" i="2" s="1"/>
  <c r="S7" i="2"/>
  <c r="S8" i="2"/>
  <c r="Q8" i="2" s="1"/>
  <c r="S2" i="2"/>
  <c r="Q2" i="2" s="1"/>
  <c r="Q3" i="2"/>
  <c r="Q5" i="2"/>
  <c r="Q7" i="2"/>
  <c r="E42" i="6"/>
  <c r="K40" i="6"/>
  <c r="G40" i="6"/>
  <c r="E40" i="6"/>
  <c r="G38" i="6"/>
  <c r="G42" i="6" s="1"/>
  <c r="F38" i="6"/>
  <c r="E38" i="6"/>
  <c r="E35" i="6"/>
  <c r="K33" i="6"/>
  <c r="G33" i="6"/>
  <c r="E33" i="6"/>
  <c r="G31" i="6"/>
  <c r="G35" i="6" s="1"/>
  <c r="F31" i="6"/>
  <c r="E31" i="6"/>
  <c r="E28" i="6"/>
  <c r="K26" i="6"/>
  <c r="E26" i="6"/>
  <c r="G24" i="6"/>
  <c r="G28" i="6" s="1"/>
  <c r="F24" i="6"/>
  <c r="E24" i="6"/>
  <c r="K19" i="6"/>
  <c r="E21" i="6"/>
  <c r="G19" i="6"/>
  <c r="E19" i="6"/>
  <c r="D19" i="6"/>
  <c r="G17" i="6"/>
  <c r="G21" i="6" s="1"/>
  <c r="F17" i="6"/>
  <c r="E17" i="6"/>
  <c r="K12" i="6"/>
  <c r="K5" i="6"/>
  <c r="E14" i="6"/>
  <c r="E12" i="6"/>
  <c r="D12" i="6"/>
  <c r="G10" i="6"/>
  <c r="G14" i="6" s="1"/>
  <c r="F10" i="6"/>
  <c r="E10" i="6"/>
  <c r="O8" i="2"/>
  <c r="O7" i="2"/>
  <c r="O6" i="2"/>
  <c r="O5" i="2"/>
  <c r="O4" i="2"/>
  <c r="O3" i="2"/>
  <c r="O2" i="2"/>
  <c r="E7" i="6"/>
  <c r="E5" i="6"/>
  <c r="D5" i="6"/>
  <c r="E3" i="6"/>
  <c r="G4" i="3"/>
  <c r="K42" i="6" l="1"/>
  <c r="D42" i="6" s="1"/>
  <c r="K3" i="6"/>
  <c r="K35" i="6"/>
  <c r="D35" i="6" s="1"/>
  <c r="O39" i="6"/>
  <c r="J39" i="6" s="1"/>
  <c r="M40" i="6"/>
  <c r="K38" i="6"/>
  <c r="D38" i="6" s="1"/>
  <c r="J41" i="6"/>
  <c r="O41" i="6" s="1"/>
  <c r="O32" i="6"/>
  <c r="J32" i="6" s="1"/>
  <c r="M33" i="6"/>
  <c r="K24" i="6"/>
  <c r="D24" i="6" s="1"/>
  <c r="J34" i="6"/>
  <c r="O34" i="6" s="1"/>
  <c r="K31" i="6"/>
  <c r="D31" i="6" s="1"/>
  <c r="M26" i="6"/>
  <c r="O25" i="6"/>
  <c r="J25" i="6" s="1"/>
  <c r="K28" i="6"/>
  <c r="D28" i="6" s="1"/>
  <c r="J27" i="6"/>
  <c r="O27" i="6" s="1"/>
  <c r="G26" i="6"/>
  <c r="K21" i="6"/>
  <c r="O18" i="6"/>
  <c r="J18" i="6" s="1"/>
  <c r="J20" i="6"/>
  <c r="O20" i="6" s="1"/>
  <c r="K17" i="6"/>
  <c r="D17" i="6" s="1"/>
  <c r="D21" i="6"/>
  <c r="M19" i="6"/>
  <c r="K14" i="6"/>
  <c r="K10" i="6"/>
  <c r="D10" i="6" s="1"/>
  <c r="D14" i="6"/>
  <c r="J13" i="6"/>
  <c r="O13" i="6" s="1"/>
  <c r="O11" i="6"/>
  <c r="M12" i="6"/>
  <c r="G12" i="6"/>
  <c r="K7" i="6"/>
  <c r="D7" i="6" s="1"/>
  <c r="J6" i="6"/>
  <c r="O6" i="6" s="1"/>
  <c r="M5" i="6"/>
  <c r="O4" i="6"/>
  <c r="J4" i="6" s="1"/>
  <c r="N42" i="4"/>
  <c r="N40" i="4"/>
  <c r="N38" i="4"/>
  <c r="G38" i="4" s="1"/>
  <c r="G42" i="4" s="1"/>
  <c r="E42" i="4"/>
  <c r="J41" i="4"/>
  <c r="E40" i="4"/>
  <c r="E38" i="4"/>
  <c r="N35" i="4"/>
  <c r="N33" i="4"/>
  <c r="N28" i="4"/>
  <c r="N26" i="4"/>
  <c r="N21" i="4"/>
  <c r="N19" i="4"/>
  <c r="N14" i="4"/>
  <c r="N12" i="4"/>
  <c r="N31" i="4"/>
  <c r="G31" i="4" s="1"/>
  <c r="E35" i="4"/>
  <c r="J34" i="4"/>
  <c r="E33" i="4"/>
  <c r="E31" i="4"/>
  <c r="N10" i="4"/>
  <c r="G10" i="4" s="1"/>
  <c r="G14" i="4" s="1"/>
  <c r="N24" i="4"/>
  <c r="G24" i="4" s="1"/>
  <c r="G26" i="4" s="1"/>
  <c r="G28" i="4" s="1"/>
  <c r="N17" i="4"/>
  <c r="G17" i="4" s="1"/>
  <c r="G19" i="4" s="1"/>
  <c r="G21" i="4" s="1"/>
  <c r="E28" i="4"/>
  <c r="J27" i="4"/>
  <c r="E26" i="4"/>
  <c r="E24" i="4"/>
  <c r="E21" i="4"/>
  <c r="D21" i="4"/>
  <c r="J20" i="4"/>
  <c r="E19" i="4"/>
  <c r="D19" i="4"/>
  <c r="E17" i="4"/>
  <c r="E7" i="4"/>
  <c r="E14" i="4"/>
  <c r="D14" i="4"/>
  <c r="J13" i="4"/>
  <c r="E12" i="4"/>
  <c r="D12" i="4"/>
  <c r="E10" i="4"/>
  <c r="D7" i="4"/>
  <c r="D5" i="4"/>
  <c r="J3" i="2"/>
  <c r="J4" i="2"/>
  <c r="J5" i="2"/>
  <c r="J6" i="2"/>
  <c r="J7" i="2"/>
  <c r="J8" i="2"/>
  <c r="J2" i="2"/>
  <c r="H3" i="2"/>
  <c r="H4" i="2"/>
  <c r="H5" i="2"/>
  <c r="H6" i="2"/>
  <c r="H7" i="2"/>
  <c r="H8" i="2"/>
  <c r="H2" i="2"/>
  <c r="L2" i="2"/>
  <c r="L3" i="2"/>
  <c r="L4" i="2"/>
  <c r="L5" i="2"/>
  <c r="L6" i="2"/>
  <c r="L7" i="2"/>
  <c r="L8" i="2"/>
  <c r="E5" i="4"/>
  <c r="E3" i="4"/>
  <c r="A3" i="2"/>
  <c r="A4" i="2"/>
  <c r="A5" i="2"/>
  <c r="A6" i="2"/>
  <c r="A7" i="2"/>
  <c r="A8" i="2"/>
  <c r="A2" i="2"/>
  <c r="E42" i="3"/>
  <c r="E40" i="3"/>
  <c r="E38" i="3"/>
  <c r="E35" i="3"/>
  <c r="E33" i="3"/>
  <c r="E31" i="3"/>
  <c r="E28" i="3"/>
  <c r="E26" i="3"/>
  <c r="E24" i="3"/>
  <c r="E21" i="3"/>
  <c r="F19" i="3"/>
  <c r="E19" i="3"/>
  <c r="E17" i="3"/>
  <c r="M42" i="6" l="1"/>
  <c r="M35" i="6"/>
  <c r="M28" i="6"/>
  <c r="M21" i="6"/>
  <c r="J11" i="6"/>
  <c r="F12" i="6"/>
  <c r="M14" i="6"/>
  <c r="H6" i="6"/>
  <c r="B6" i="6"/>
  <c r="M7" i="6"/>
  <c r="N3" i="4"/>
  <c r="G3" i="4" s="1"/>
  <c r="G5" i="4" s="1"/>
  <c r="G3" i="6"/>
  <c r="D3" i="6"/>
  <c r="F3" i="6"/>
  <c r="G33" i="4"/>
  <c r="G35" i="4"/>
  <c r="G40" i="4"/>
  <c r="M40" i="4"/>
  <c r="M42" i="4" s="1"/>
  <c r="M38" i="4"/>
  <c r="F38" i="4" s="1"/>
  <c r="J39" i="4"/>
  <c r="O39" i="4" s="1"/>
  <c r="K38" i="4"/>
  <c r="D38" i="4" s="1"/>
  <c r="M33" i="4"/>
  <c r="M35" i="4" s="1"/>
  <c r="G12" i="4"/>
  <c r="N7" i="4"/>
  <c r="N5" i="4"/>
  <c r="J32" i="4"/>
  <c r="O32" i="4" s="1"/>
  <c r="K31" i="4"/>
  <c r="D31" i="4" s="1"/>
  <c r="J25" i="4"/>
  <c r="O25" i="4" s="1"/>
  <c r="M31" i="4"/>
  <c r="F31" i="4" s="1"/>
  <c r="M26" i="4"/>
  <c r="M28" i="4" s="1"/>
  <c r="K24" i="4"/>
  <c r="D24" i="4" s="1"/>
  <c r="M24" i="4"/>
  <c r="F24" i="4" s="1"/>
  <c r="K17" i="4"/>
  <c r="D17" i="4" s="1"/>
  <c r="J18" i="4"/>
  <c r="O18" i="4" s="1"/>
  <c r="M19" i="4"/>
  <c r="M21" i="4" s="1"/>
  <c r="M17" i="4"/>
  <c r="F17" i="4" s="1"/>
  <c r="M10" i="4"/>
  <c r="F10" i="4" s="1"/>
  <c r="J11" i="4"/>
  <c r="O11" i="4" s="1"/>
  <c r="M12" i="4"/>
  <c r="M14" i="4" s="1"/>
  <c r="K10" i="4"/>
  <c r="D10" i="4" s="1"/>
  <c r="M3" i="4"/>
  <c r="F3" i="4" s="1"/>
  <c r="K3" i="4"/>
  <c r="M5" i="4"/>
  <c r="M7" i="4" s="1"/>
  <c r="J4" i="4"/>
  <c r="O4" i="4" s="1"/>
  <c r="B4" i="4" s="1"/>
  <c r="J6" i="4"/>
  <c r="J24" i="3"/>
  <c r="J17" i="3"/>
  <c r="K7" i="3"/>
  <c r="D7" i="3" s="1"/>
  <c r="E14" i="3"/>
  <c r="F12" i="3"/>
  <c r="E12" i="3"/>
  <c r="E10" i="3"/>
  <c r="F5" i="3"/>
  <c r="E5" i="3"/>
  <c r="E7" i="3"/>
  <c r="E3" i="3"/>
  <c r="L43" i="1"/>
  <c r="C43" i="1" s="1"/>
  <c r="H43" i="1"/>
  <c r="F43" i="1"/>
  <c r="D43" i="1"/>
  <c r="L39" i="1"/>
  <c r="C39" i="1" s="1"/>
  <c r="H39" i="1"/>
  <c r="F39" i="1"/>
  <c r="D39" i="1"/>
  <c r="L35" i="1"/>
  <c r="C35" i="1" s="1"/>
  <c r="H35" i="1"/>
  <c r="F35" i="1"/>
  <c r="D35" i="1"/>
  <c r="L31" i="1"/>
  <c r="C31" i="1" s="1"/>
  <c r="H31" i="1"/>
  <c r="F31" i="1"/>
  <c r="D31" i="1"/>
  <c r="A22" i="2"/>
  <c r="L36" i="1" s="1"/>
  <c r="A23" i="2"/>
  <c r="L40" i="1" s="1"/>
  <c r="A24" i="2"/>
  <c r="L44" i="1" s="1"/>
  <c r="A25" i="2"/>
  <c r="A26" i="2"/>
  <c r="A27" i="2"/>
  <c r="G7" i="4" l="1"/>
  <c r="F7" i="6"/>
  <c r="F5" i="6"/>
  <c r="H4" i="6"/>
  <c r="B4" i="6"/>
  <c r="G5" i="6"/>
  <c r="G7" i="6"/>
  <c r="H4" i="4"/>
  <c r="F12" i="4"/>
  <c r="F7" i="4"/>
  <c r="F5" i="4"/>
  <c r="D3" i="4"/>
  <c r="K42" i="3"/>
  <c r="J38" i="3"/>
  <c r="K35" i="3"/>
  <c r="J31" i="3"/>
  <c r="K38" i="3"/>
  <c r="K40" i="3"/>
  <c r="M42" i="3"/>
  <c r="O41" i="3"/>
  <c r="K31" i="3"/>
  <c r="K33" i="3"/>
  <c r="M35" i="3"/>
  <c r="O34" i="3"/>
  <c r="I34" i="3" s="1"/>
  <c r="O20" i="3"/>
  <c r="O27" i="3"/>
  <c r="K26" i="3"/>
  <c r="K28" i="3"/>
  <c r="M28" i="3"/>
  <c r="K24" i="3"/>
  <c r="K19" i="3"/>
  <c r="K21" i="3"/>
  <c r="M21" i="3"/>
  <c r="K17" i="3"/>
  <c r="K12" i="3"/>
  <c r="D12" i="3" s="1"/>
  <c r="K14" i="3"/>
  <c r="D14" i="3" s="1"/>
  <c r="O13" i="3"/>
  <c r="I13" i="3" s="1"/>
  <c r="K10" i="3"/>
  <c r="D10" i="3" s="1"/>
  <c r="K3" i="3"/>
  <c r="D3" i="3" s="1"/>
  <c r="K5" i="3"/>
  <c r="D5" i="3" s="1"/>
  <c r="J3" i="3"/>
  <c r="J5" i="3" s="1"/>
  <c r="C5" i="3" s="1"/>
  <c r="J10" i="3"/>
  <c r="C10" i="3" s="1"/>
  <c r="M14" i="3"/>
  <c r="F14" i="3" s="1"/>
  <c r="O6" i="3"/>
  <c r="G6" i="3" s="1"/>
  <c r="B6" i="3" s="1"/>
  <c r="M7" i="3"/>
  <c r="N39" i="1"/>
  <c r="P39" i="1" s="1"/>
  <c r="C40" i="1"/>
  <c r="N43" i="1"/>
  <c r="C44" i="1"/>
  <c r="N35" i="1"/>
  <c r="C36" i="1"/>
  <c r="A21" i="2"/>
  <c r="L32" i="1" s="1"/>
  <c r="N31" i="1" s="1"/>
  <c r="L27" i="1"/>
  <c r="H27" i="1"/>
  <c r="F27" i="1"/>
  <c r="D27" i="1"/>
  <c r="L23" i="1"/>
  <c r="H23" i="1"/>
  <c r="F23" i="1"/>
  <c r="D23" i="1"/>
  <c r="L19" i="1"/>
  <c r="C19" i="1" s="1"/>
  <c r="H19" i="1"/>
  <c r="F19" i="1"/>
  <c r="D19" i="1"/>
  <c r="E16" i="1"/>
  <c r="L15" i="1"/>
  <c r="H15" i="1"/>
  <c r="F15" i="1"/>
  <c r="D15" i="1"/>
  <c r="L11" i="1"/>
  <c r="H11" i="1"/>
  <c r="F11" i="1"/>
  <c r="D11" i="1"/>
  <c r="E8" i="1"/>
  <c r="H7" i="1"/>
  <c r="F7" i="1"/>
  <c r="D7" i="1"/>
  <c r="L7" i="1"/>
  <c r="C7" i="1" s="1"/>
  <c r="H3" i="1"/>
  <c r="D3" i="1"/>
  <c r="F3" i="1"/>
  <c r="E4" i="1"/>
  <c r="A20" i="2"/>
  <c r="A15" i="2"/>
  <c r="L8" i="1" s="1"/>
  <c r="A16" i="2"/>
  <c r="A17" i="2"/>
  <c r="A18" i="2"/>
  <c r="A19" i="2"/>
  <c r="A14" i="2"/>
  <c r="L4" i="1" s="1"/>
  <c r="C4" i="1" s="1"/>
  <c r="L3" i="1"/>
  <c r="C3" i="1" s="1"/>
  <c r="J40" i="3" l="1"/>
  <c r="C38" i="3"/>
  <c r="C31" i="3"/>
  <c r="J33" i="3"/>
  <c r="I41" i="3"/>
  <c r="L20" i="1"/>
  <c r="C20" i="1" s="1"/>
  <c r="F35" i="3"/>
  <c r="D35" i="3"/>
  <c r="D33" i="3"/>
  <c r="D31" i="3"/>
  <c r="L24" i="1"/>
  <c r="C24" i="1" s="1"/>
  <c r="F42" i="3"/>
  <c r="D42" i="3"/>
  <c r="D40" i="3"/>
  <c r="D38" i="3"/>
  <c r="J7" i="3"/>
  <c r="C7" i="3" s="1"/>
  <c r="L12" i="1"/>
  <c r="C12" i="1" s="1"/>
  <c r="F21" i="3"/>
  <c r="D17" i="3"/>
  <c r="D21" i="3"/>
  <c r="D19" i="3"/>
  <c r="I20" i="3"/>
  <c r="L16" i="1"/>
  <c r="C16" i="1" s="1"/>
  <c r="F28" i="3"/>
  <c r="D28" i="3"/>
  <c r="D26" i="3"/>
  <c r="I27" i="3"/>
  <c r="D24" i="3"/>
  <c r="C3" i="3"/>
  <c r="J12" i="3"/>
  <c r="J14" i="3" s="1"/>
  <c r="F7" i="3"/>
  <c r="I6" i="3"/>
  <c r="L28" i="1"/>
  <c r="C28" i="1" s="1"/>
  <c r="P43" i="1"/>
  <c r="R43" i="1" s="1"/>
  <c r="R39" i="1"/>
  <c r="P35" i="1"/>
  <c r="P31" i="1"/>
  <c r="C32" i="1"/>
  <c r="C23" i="1"/>
  <c r="C27" i="1"/>
  <c r="C8" i="1"/>
  <c r="C11" i="1"/>
  <c r="C15" i="1"/>
  <c r="N7" i="1"/>
  <c r="N3" i="1"/>
  <c r="J42" i="3" l="1"/>
  <c r="J35" i="3"/>
  <c r="N19" i="1"/>
  <c r="N23" i="1"/>
  <c r="P23" i="1" s="1"/>
  <c r="R23" i="1" s="1"/>
  <c r="N11" i="1"/>
  <c r="E11" i="1" s="1"/>
  <c r="N15" i="1"/>
  <c r="P15" i="1" s="1"/>
  <c r="R15" i="1" s="1"/>
  <c r="J26" i="3"/>
  <c r="C24" i="3"/>
  <c r="J19" i="3"/>
  <c r="C17" i="3"/>
  <c r="C12" i="3"/>
  <c r="N27" i="1"/>
  <c r="P27" i="1" s="1"/>
  <c r="R27" i="1" s="1"/>
  <c r="R31" i="1"/>
  <c r="R35" i="1"/>
  <c r="P19" i="1"/>
  <c r="P7" i="1"/>
  <c r="E7" i="1"/>
  <c r="P3" i="1"/>
  <c r="E3" i="1"/>
  <c r="P11" i="1" l="1"/>
  <c r="G11" i="1" s="1"/>
  <c r="J21" i="3"/>
  <c r="J28" i="3"/>
  <c r="R19" i="1"/>
  <c r="R7" i="1"/>
  <c r="G7" i="1"/>
  <c r="R3" i="1"/>
  <c r="I3" i="1" s="1"/>
  <c r="G3" i="1"/>
  <c r="R11" i="1" l="1"/>
</calcChain>
</file>

<file path=xl/sharedStrings.xml><?xml version="1.0" encoding="utf-8"?>
<sst xmlns="http://schemas.openxmlformats.org/spreadsheetml/2006/main" count="224" uniqueCount="32">
  <si>
    <t>=</t>
  </si>
  <si>
    <t>Prozentrechnen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</si>
  <si>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</si>
  <si>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</si>
  <si>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</si>
  <si>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</si>
  <si>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</si>
  <si>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</si>
  <si>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</si>
  <si>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</si>
  <si>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</si>
  <si>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</si>
  <si>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</si>
  <si>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©</t>
  </si>
  <si>
    <t>www.mathekars.de</t>
  </si>
  <si>
    <t>kg</t>
  </si>
  <si>
    <t>Grundwert</t>
  </si>
  <si>
    <t>Prozentsatz</t>
  </si>
  <si>
    <t>: 100</t>
  </si>
  <si>
    <t>:</t>
  </si>
  <si>
    <t xml:space="preserve"> </t>
  </si>
  <si>
    <t>m</t>
  </si>
  <si>
    <t>€</t>
  </si>
  <si>
    <t>g</t>
  </si>
  <si>
    <t>cm</t>
  </si>
  <si>
    <t>mm</t>
  </si>
  <si>
    <t>km</t>
  </si>
  <si>
    <t>Prozentwert</t>
  </si>
  <si>
    <t>Bestimme den Grundwert</t>
  </si>
  <si>
    <t>Bestimme den Prozentwert</t>
  </si>
  <si>
    <t>%</t>
  </si>
  <si>
    <t>Bestimme den Prozentsatz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</si>
</sst>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/>
    <xf numFmtId="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9" fontId="3" fillId="2" borderId="0" xfId="0" applyNumberFormat="1" applyFon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556260</xdr:colOff>
      <xdr:row>2</xdr:row>
      <xdr:rowOff>121920</xdr:rowOff>
    </xdr:from>
    <xdr:to>
      <xdr:col>13</xdr:col>
      <xdr:colOff>22860</xdr:colOff>
      <xdr:row>4</xdr:row>
      <xdr:rowOff>99060</xdr:rowOff>
    </xdr:to>
    <xdr:sp macro="" textlink="">
      <xdr:nvSpPr>
        <xdr:cNvPr id="2" name="Pfeil: nach links gekrümmt 1">
          <a:extLst>
            <a:ext uri="{FF2B5EF4-FFF2-40B4-BE49-F238E27FC236}">
              <a16:creationId xmlns:a16="http://schemas.microsoft.com/office/drawing/2014/main" id="{BBE0B5D0-E424-4741-A9F0-ABF622FD80DD}"/>
            </a:ext>
          </a:extLst>
        </xdr:cNvPr>
        <xdr:cNvSpPr/>
      </xdr:nvSpPr>
      <xdr:spPr>
        <a:xfrm>
          <a:off x="4899660" y="51816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480060</xdr:colOff>
      <xdr:row>2</xdr:row>
      <xdr:rowOff>106680</xdr:rowOff>
    </xdr:from>
    <xdr:to>
      <xdr:col>9</xdr:col>
      <xdr:colOff>83820</xdr:colOff>
      <xdr:row>4</xdr:row>
      <xdr:rowOff>83820</xdr:rowOff>
    </xdr:to>
    <xdr:sp macro="" textlink="">
      <xdr:nvSpPr>
        <xdr:cNvPr id="3" name="Pfeil: nach rechts gekrümmt 2">
          <a:extLst>
            <a:ext uri="{FF2B5EF4-FFF2-40B4-BE49-F238E27FC236}">
              <a16:creationId xmlns:a16="http://schemas.microsoft.com/office/drawing/2014/main" id="{9CA6324C-45B6-405E-BCD0-CBA56100E587}"/>
            </a:ext>
          </a:extLst>
        </xdr:cNvPr>
        <xdr:cNvSpPr/>
      </xdr:nvSpPr>
      <xdr:spPr>
        <a:xfrm>
          <a:off x="4008120" y="502920"/>
          <a:ext cx="1524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525780</xdr:colOff>
      <xdr:row>4</xdr:row>
      <xdr:rowOff>144780</xdr:rowOff>
    </xdr:from>
    <xdr:to>
      <xdr:col>13</xdr:col>
      <xdr:colOff>0</xdr:colOff>
      <xdr:row>6</xdr:row>
      <xdr:rowOff>137160</xdr:rowOff>
    </xdr:to>
    <xdr:sp macro="" textlink="">
      <xdr:nvSpPr>
        <xdr:cNvPr id="4" name="Pfeil: nach links gekrümmt 3">
          <a:extLst>
            <a:ext uri="{FF2B5EF4-FFF2-40B4-BE49-F238E27FC236}">
              <a16:creationId xmlns:a16="http://schemas.microsoft.com/office/drawing/2014/main" id="{1465CF71-7DE9-4478-9157-FA7F7B7FFA09}"/>
            </a:ext>
          </a:extLst>
        </xdr:cNvPr>
        <xdr:cNvSpPr/>
      </xdr:nvSpPr>
      <xdr:spPr>
        <a:xfrm>
          <a:off x="4869180" y="93726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746760</xdr:colOff>
      <xdr:row>5</xdr:row>
      <xdr:rowOff>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C8FE2158-525D-4872-B5A5-F5AB5535592E}"/>
                </a:ext>
              </a:extLst>
            </xdr:cNvPr>
            <xdr:cNvSpPr txBox="1"/>
          </xdr:nvSpPr>
          <xdr:spPr>
            <a:xfrm>
              <a:off x="8671560" y="9144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C8FE2158-525D-4872-B5A5-F5AB5535592E}"/>
                </a:ext>
              </a:extLst>
            </xdr:cNvPr>
            <xdr:cNvSpPr txBox="1"/>
          </xdr:nvSpPr>
          <xdr:spPr>
            <a:xfrm>
              <a:off x="8671560" y="9144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8</xdr:col>
      <xdr:colOff>480060</xdr:colOff>
      <xdr:row>4</xdr:row>
      <xdr:rowOff>144780</xdr:rowOff>
    </xdr:from>
    <xdr:to>
      <xdr:col>9</xdr:col>
      <xdr:colOff>68580</xdr:colOff>
      <xdr:row>6</xdr:row>
      <xdr:rowOff>129540</xdr:rowOff>
    </xdr:to>
    <xdr:sp macro="" textlink="">
      <xdr:nvSpPr>
        <xdr:cNvPr id="6" name="Pfeil: nach rechts gekrümmt 5">
          <a:extLst>
            <a:ext uri="{FF2B5EF4-FFF2-40B4-BE49-F238E27FC236}">
              <a16:creationId xmlns:a16="http://schemas.microsoft.com/office/drawing/2014/main" id="{8DF11B72-487D-4218-AC7E-EC4B5A1899B0}"/>
            </a:ext>
          </a:extLst>
        </xdr:cNvPr>
        <xdr:cNvSpPr/>
      </xdr:nvSpPr>
      <xdr:spPr>
        <a:xfrm>
          <a:off x="4008120" y="937260"/>
          <a:ext cx="13716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30480</xdr:colOff>
      <xdr:row>4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1BAF9D4E-6F77-4701-98E8-3EBFE97207FF}"/>
                </a:ext>
              </a:extLst>
            </xdr:cNvPr>
            <xdr:cNvSpPr txBox="1"/>
          </xdr:nvSpPr>
          <xdr:spPr>
            <a:xfrm>
              <a:off x="355854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1BAF9D4E-6F77-4701-98E8-3EBFE97207FF}"/>
                </a:ext>
              </a:extLst>
            </xdr:cNvPr>
            <xdr:cNvSpPr txBox="1"/>
          </xdr:nvSpPr>
          <xdr:spPr>
            <a:xfrm>
              <a:off x="355854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12</xdr:col>
      <xdr:colOff>556260</xdr:colOff>
      <xdr:row>9</xdr:row>
      <xdr:rowOff>121920</xdr:rowOff>
    </xdr:from>
    <xdr:to>
      <xdr:col>13</xdr:col>
      <xdr:colOff>22860</xdr:colOff>
      <xdr:row>11</xdr:row>
      <xdr:rowOff>99060</xdr:rowOff>
    </xdr:to>
    <xdr:sp macro="" textlink="">
      <xdr:nvSpPr>
        <xdr:cNvPr id="9" name="Pfeil: nach links gekrümmt 8">
          <a:extLst>
            <a:ext uri="{FF2B5EF4-FFF2-40B4-BE49-F238E27FC236}">
              <a16:creationId xmlns:a16="http://schemas.microsoft.com/office/drawing/2014/main" id="{EE409E6E-8FD8-4495-A5E7-4F61390DB0D8}"/>
            </a:ext>
          </a:extLst>
        </xdr:cNvPr>
        <xdr:cNvSpPr/>
      </xdr:nvSpPr>
      <xdr:spPr>
        <a:xfrm>
          <a:off x="4800600" y="51816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480060</xdr:colOff>
      <xdr:row>9</xdr:row>
      <xdr:rowOff>106680</xdr:rowOff>
    </xdr:from>
    <xdr:to>
      <xdr:col>9</xdr:col>
      <xdr:colOff>83820</xdr:colOff>
      <xdr:row>11</xdr:row>
      <xdr:rowOff>83820</xdr:rowOff>
    </xdr:to>
    <xdr:sp macro="" textlink="">
      <xdr:nvSpPr>
        <xdr:cNvPr id="10" name="Pfeil: nach rechts gekrümmt 9">
          <a:extLst>
            <a:ext uri="{FF2B5EF4-FFF2-40B4-BE49-F238E27FC236}">
              <a16:creationId xmlns:a16="http://schemas.microsoft.com/office/drawing/2014/main" id="{87E6F93A-DA5A-4885-B2C3-8A578A5E0012}"/>
            </a:ext>
          </a:extLst>
        </xdr:cNvPr>
        <xdr:cNvSpPr/>
      </xdr:nvSpPr>
      <xdr:spPr>
        <a:xfrm>
          <a:off x="3368040" y="502920"/>
          <a:ext cx="1524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525780</xdr:colOff>
      <xdr:row>11</xdr:row>
      <xdr:rowOff>144780</xdr:rowOff>
    </xdr:from>
    <xdr:to>
      <xdr:col>13</xdr:col>
      <xdr:colOff>0</xdr:colOff>
      <xdr:row>13</xdr:row>
      <xdr:rowOff>137160</xdr:rowOff>
    </xdr:to>
    <xdr:sp macro="" textlink="">
      <xdr:nvSpPr>
        <xdr:cNvPr id="11" name="Pfeil: nach links gekrümmt 10">
          <a:extLst>
            <a:ext uri="{FF2B5EF4-FFF2-40B4-BE49-F238E27FC236}">
              <a16:creationId xmlns:a16="http://schemas.microsoft.com/office/drawing/2014/main" id="{C11BDE71-D757-44FF-A89D-37517A6B6E6E}"/>
            </a:ext>
          </a:extLst>
        </xdr:cNvPr>
        <xdr:cNvSpPr/>
      </xdr:nvSpPr>
      <xdr:spPr>
        <a:xfrm>
          <a:off x="4770120" y="93726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746760</xdr:colOff>
      <xdr:row>12</xdr:row>
      <xdr:rowOff>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3F4E8FA2-0C8D-448B-84D3-D5293244D617}"/>
                </a:ext>
              </a:extLst>
            </xdr:cNvPr>
            <xdr:cNvSpPr txBox="1"/>
          </xdr:nvSpPr>
          <xdr:spPr>
            <a:xfrm>
              <a:off x="4899660" y="9906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3F4E8FA2-0C8D-448B-84D3-D5293244D617}"/>
                </a:ext>
              </a:extLst>
            </xdr:cNvPr>
            <xdr:cNvSpPr txBox="1"/>
          </xdr:nvSpPr>
          <xdr:spPr>
            <a:xfrm>
              <a:off x="4899660" y="9906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8</xdr:col>
      <xdr:colOff>480060</xdr:colOff>
      <xdr:row>11</xdr:row>
      <xdr:rowOff>144780</xdr:rowOff>
    </xdr:from>
    <xdr:to>
      <xdr:col>9</xdr:col>
      <xdr:colOff>68580</xdr:colOff>
      <xdr:row>13</xdr:row>
      <xdr:rowOff>129540</xdr:rowOff>
    </xdr:to>
    <xdr:sp macro="" textlink="">
      <xdr:nvSpPr>
        <xdr:cNvPr id="13" name="Pfeil: nach rechts gekrümmt 12">
          <a:extLst>
            <a:ext uri="{FF2B5EF4-FFF2-40B4-BE49-F238E27FC236}">
              <a16:creationId xmlns:a16="http://schemas.microsoft.com/office/drawing/2014/main" id="{0864A91E-0CE4-418B-AD89-04520B9D25CC}"/>
            </a:ext>
          </a:extLst>
        </xdr:cNvPr>
        <xdr:cNvSpPr/>
      </xdr:nvSpPr>
      <xdr:spPr>
        <a:xfrm>
          <a:off x="3368040" y="937260"/>
          <a:ext cx="13716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30480</xdr:colOff>
      <xdr:row>11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2FA4AD99-DB8B-4AC9-A5FB-E5EA173B4C18}"/>
                </a:ext>
              </a:extLst>
            </xdr:cNvPr>
            <xdr:cNvSpPr txBox="1"/>
          </xdr:nvSpPr>
          <xdr:spPr>
            <a:xfrm>
              <a:off x="291846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14" name="Textfeld 13">
              <a:extLst>
                <a:ext uri="{FF2B5EF4-FFF2-40B4-BE49-F238E27FC236}">
                  <a16:creationId xmlns:a16="http://schemas.microsoft.com/office/drawing/2014/main" id="{2FA4AD99-DB8B-4AC9-A5FB-E5EA173B4C18}"/>
                </a:ext>
              </a:extLst>
            </xdr:cNvPr>
            <xdr:cNvSpPr txBox="1"/>
          </xdr:nvSpPr>
          <xdr:spPr>
            <a:xfrm>
              <a:off x="291846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12</xdr:col>
      <xdr:colOff>556260</xdr:colOff>
      <xdr:row>16</xdr:row>
      <xdr:rowOff>121920</xdr:rowOff>
    </xdr:from>
    <xdr:to>
      <xdr:col>13</xdr:col>
      <xdr:colOff>22860</xdr:colOff>
      <xdr:row>18</xdr:row>
      <xdr:rowOff>99060</xdr:rowOff>
    </xdr:to>
    <xdr:sp macro="" textlink="">
      <xdr:nvSpPr>
        <xdr:cNvPr id="15" name="Pfeil: nach links gekrümmt 14">
          <a:extLst>
            <a:ext uri="{FF2B5EF4-FFF2-40B4-BE49-F238E27FC236}">
              <a16:creationId xmlns:a16="http://schemas.microsoft.com/office/drawing/2014/main" id="{43D80715-38F5-4E7D-9F21-39AD17335FB0}"/>
            </a:ext>
          </a:extLst>
        </xdr:cNvPr>
        <xdr:cNvSpPr/>
      </xdr:nvSpPr>
      <xdr:spPr>
        <a:xfrm>
          <a:off x="4930140" y="51816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480060</xdr:colOff>
      <xdr:row>16</xdr:row>
      <xdr:rowOff>106680</xdr:rowOff>
    </xdr:from>
    <xdr:to>
      <xdr:col>9</xdr:col>
      <xdr:colOff>83820</xdr:colOff>
      <xdr:row>18</xdr:row>
      <xdr:rowOff>83820</xdr:rowOff>
    </xdr:to>
    <xdr:sp macro="" textlink="">
      <xdr:nvSpPr>
        <xdr:cNvPr id="16" name="Pfeil: nach rechts gekrümmt 15">
          <a:extLst>
            <a:ext uri="{FF2B5EF4-FFF2-40B4-BE49-F238E27FC236}">
              <a16:creationId xmlns:a16="http://schemas.microsoft.com/office/drawing/2014/main" id="{72B8987E-E183-489A-A83A-6BC26EBA50EF}"/>
            </a:ext>
          </a:extLst>
        </xdr:cNvPr>
        <xdr:cNvSpPr/>
      </xdr:nvSpPr>
      <xdr:spPr>
        <a:xfrm>
          <a:off x="3368040" y="502920"/>
          <a:ext cx="1524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525780</xdr:colOff>
      <xdr:row>18</xdr:row>
      <xdr:rowOff>144780</xdr:rowOff>
    </xdr:from>
    <xdr:to>
      <xdr:col>13</xdr:col>
      <xdr:colOff>0</xdr:colOff>
      <xdr:row>20</xdr:row>
      <xdr:rowOff>137160</xdr:rowOff>
    </xdr:to>
    <xdr:sp macro="" textlink="">
      <xdr:nvSpPr>
        <xdr:cNvPr id="17" name="Pfeil: nach links gekrümmt 16">
          <a:extLst>
            <a:ext uri="{FF2B5EF4-FFF2-40B4-BE49-F238E27FC236}">
              <a16:creationId xmlns:a16="http://schemas.microsoft.com/office/drawing/2014/main" id="{4B1AD69E-1F98-4167-ABE9-DF336AD4F2BF}"/>
            </a:ext>
          </a:extLst>
        </xdr:cNvPr>
        <xdr:cNvSpPr/>
      </xdr:nvSpPr>
      <xdr:spPr>
        <a:xfrm>
          <a:off x="4899660" y="93726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746760</xdr:colOff>
      <xdr:row>19</xdr:row>
      <xdr:rowOff>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>
              <a:extLst>
                <a:ext uri="{FF2B5EF4-FFF2-40B4-BE49-F238E27FC236}">
                  <a16:creationId xmlns:a16="http://schemas.microsoft.com/office/drawing/2014/main" id="{F101B5C7-09D4-40CB-A5C0-9A6664DA15A8}"/>
                </a:ext>
              </a:extLst>
            </xdr:cNvPr>
            <xdr:cNvSpPr txBox="1"/>
          </xdr:nvSpPr>
          <xdr:spPr>
            <a:xfrm>
              <a:off x="5029200" y="9906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18" name="Textfeld 17">
              <a:extLst>
                <a:ext uri="{FF2B5EF4-FFF2-40B4-BE49-F238E27FC236}">
                  <a16:creationId xmlns:a16="http://schemas.microsoft.com/office/drawing/2014/main" id="{F101B5C7-09D4-40CB-A5C0-9A6664DA15A8}"/>
                </a:ext>
              </a:extLst>
            </xdr:cNvPr>
            <xdr:cNvSpPr txBox="1"/>
          </xdr:nvSpPr>
          <xdr:spPr>
            <a:xfrm>
              <a:off x="5029200" y="9906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8</xdr:col>
      <xdr:colOff>480060</xdr:colOff>
      <xdr:row>18</xdr:row>
      <xdr:rowOff>144780</xdr:rowOff>
    </xdr:from>
    <xdr:to>
      <xdr:col>9</xdr:col>
      <xdr:colOff>68580</xdr:colOff>
      <xdr:row>20</xdr:row>
      <xdr:rowOff>129540</xdr:rowOff>
    </xdr:to>
    <xdr:sp macro="" textlink="">
      <xdr:nvSpPr>
        <xdr:cNvPr id="19" name="Pfeil: nach rechts gekrümmt 18">
          <a:extLst>
            <a:ext uri="{FF2B5EF4-FFF2-40B4-BE49-F238E27FC236}">
              <a16:creationId xmlns:a16="http://schemas.microsoft.com/office/drawing/2014/main" id="{C72CDBEE-5A8F-455D-B7F3-2AD7C5A7F22E}"/>
            </a:ext>
          </a:extLst>
        </xdr:cNvPr>
        <xdr:cNvSpPr/>
      </xdr:nvSpPr>
      <xdr:spPr>
        <a:xfrm>
          <a:off x="3368040" y="937260"/>
          <a:ext cx="13716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30480</xdr:colOff>
      <xdr:row>18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>
              <a:extLst>
                <a:ext uri="{FF2B5EF4-FFF2-40B4-BE49-F238E27FC236}">
                  <a16:creationId xmlns:a16="http://schemas.microsoft.com/office/drawing/2014/main" id="{A25094D7-69B7-441A-84FC-0F1D254D032B}"/>
                </a:ext>
              </a:extLst>
            </xdr:cNvPr>
            <xdr:cNvSpPr txBox="1"/>
          </xdr:nvSpPr>
          <xdr:spPr>
            <a:xfrm>
              <a:off x="291846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20" name="Textfeld 19">
              <a:extLst>
                <a:ext uri="{FF2B5EF4-FFF2-40B4-BE49-F238E27FC236}">
                  <a16:creationId xmlns:a16="http://schemas.microsoft.com/office/drawing/2014/main" id="{A25094D7-69B7-441A-84FC-0F1D254D032B}"/>
                </a:ext>
              </a:extLst>
            </xdr:cNvPr>
            <xdr:cNvSpPr txBox="1"/>
          </xdr:nvSpPr>
          <xdr:spPr>
            <a:xfrm>
              <a:off x="291846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12</xdr:col>
      <xdr:colOff>556260</xdr:colOff>
      <xdr:row>23</xdr:row>
      <xdr:rowOff>121920</xdr:rowOff>
    </xdr:from>
    <xdr:to>
      <xdr:col>13</xdr:col>
      <xdr:colOff>22860</xdr:colOff>
      <xdr:row>25</xdr:row>
      <xdr:rowOff>99060</xdr:rowOff>
    </xdr:to>
    <xdr:sp macro="" textlink="">
      <xdr:nvSpPr>
        <xdr:cNvPr id="21" name="Pfeil: nach links gekrümmt 20">
          <a:extLst>
            <a:ext uri="{FF2B5EF4-FFF2-40B4-BE49-F238E27FC236}">
              <a16:creationId xmlns:a16="http://schemas.microsoft.com/office/drawing/2014/main" id="{AAAA7485-2F3F-480F-B9FF-6A507C3E5153}"/>
            </a:ext>
          </a:extLst>
        </xdr:cNvPr>
        <xdr:cNvSpPr/>
      </xdr:nvSpPr>
      <xdr:spPr>
        <a:xfrm>
          <a:off x="4930140" y="190500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480060</xdr:colOff>
      <xdr:row>23</xdr:row>
      <xdr:rowOff>106680</xdr:rowOff>
    </xdr:from>
    <xdr:to>
      <xdr:col>9</xdr:col>
      <xdr:colOff>83820</xdr:colOff>
      <xdr:row>25</xdr:row>
      <xdr:rowOff>83820</xdr:rowOff>
    </xdr:to>
    <xdr:sp macro="" textlink="">
      <xdr:nvSpPr>
        <xdr:cNvPr id="22" name="Pfeil: nach rechts gekrümmt 21">
          <a:extLst>
            <a:ext uri="{FF2B5EF4-FFF2-40B4-BE49-F238E27FC236}">
              <a16:creationId xmlns:a16="http://schemas.microsoft.com/office/drawing/2014/main" id="{2151B846-59B9-4D22-AAA1-52A81DB3B0A5}"/>
            </a:ext>
          </a:extLst>
        </xdr:cNvPr>
        <xdr:cNvSpPr/>
      </xdr:nvSpPr>
      <xdr:spPr>
        <a:xfrm>
          <a:off x="3368040" y="1889760"/>
          <a:ext cx="1524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525780</xdr:colOff>
      <xdr:row>25</xdr:row>
      <xdr:rowOff>144780</xdr:rowOff>
    </xdr:from>
    <xdr:to>
      <xdr:col>13</xdr:col>
      <xdr:colOff>0</xdr:colOff>
      <xdr:row>27</xdr:row>
      <xdr:rowOff>137160</xdr:rowOff>
    </xdr:to>
    <xdr:sp macro="" textlink="">
      <xdr:nvSpPr>
        <xdr:cNvPr id="23" name="Pfeil: nach links gekrümmt 22">
          <a:extLst>
            <a:ext uri="{FF2B5EF4-FFF2-40B4-BE49-F238E27FC236}">
              <a16:creationId xmlns:a16="http://schemas.microsoft.com/office/drawing/2014/main" id="{B81CE06E-3BDB-49FF-A64E-EE9FAACB44B9}"/>
            </a:ext>
          </a:extLst>
        </xdr:cNvPr>
        <xdr:cNvSpPr/>
      </xdr:nvSpPr>
      <xdr:spPr>
        <a:xfrm>
          <a:off x="4899660" y="232410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746760</xdr:colOff>
      <xdr:row>26</xdr:row>
      <xdr:rowOff>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>
              <a:extLst>
                <a:ext uri="{FF2B5EF4-FFF2-40B4-BE49-F238E27FC236}">
                  <a16:creationId xmlns:a16="http://schemas.microsoft.com/office/drawing/2014/main" id="{2C110893-08FC-4428-9C8A-36CA9A94E3E8}"/>
                </a:ext>
              </a:extLst>
            </xdr:cNvPr>
            <xdr:cNvSpPr txBox="1"/>
          </xdr:nvSpPr>
          <xdr:spPr>
            <a:xfrm>
              <a:off x="5029200" y="237744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4" name="Textfeld 23">
              <a:extLst>
                <a:ext uri="{FF2B5EF4-FFF2-40B4-BE49-F238E27FC236}">
                  <a16:creationId xmlns:a16="http://schemas.microsoft.com/office/drawing/2014/main" id="{2C110893-08FC-4428-9C8A-36CA9A94E3E8}"/>
                </a:ext>
              </a:extLst>
            </xdr:cNvPr>
            <xdr:cNvSpPr txBox="1"/>
          </xdr:nvSpPr>
          <xdr:spPr>
            <a:xfrm>
              <a:off x="5029200" y="237744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8</xdr:col>
      <xdr:colOff>480060</xdr:colOff>
      <xdr:row>25</xdr:row>
      <xdr:rowOff>144780</xdr:rowOff>
    </xdr:from>
    <xdr:to>
      <xdr:col>9</xdr:col>
      <xdr:colOff>68580</xdr:colOff>
      <xdr:row>27</xdr:row>
      <xdr:rowOff>129540</xdr:rowOff>
    </xdr:to>
    <xdr:sp macro="" textlink="">
      <xdr:nvSpPr>
        <xdr:cNvPr id="25" name="Pfeil: nach rechts gekrümmt 24">
          <a:extLst>
            <a:ext uri="{FF2B5EF4-FFF2-40B4-BE49-F238E27FC236}">
              <a16:creationId xmlns:a16="http://schemas.microsoft.com/office/drawing/2014/main" id="{B77EF9F4-FBC5-48A0-84CA-2E0F7F33A2BB}"/>
            </a:ext>
          </a:extLst>
        </xdr:cNvPr>
        <xdr:cNvSpPr/>
      </xdr:nvSpPr>
      <xdr:spPr>
        <a:xfrm>
          <a:off x="3368040" y="2324100"/>
          <a:ext cx="13716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30480</xdr:colOff>
      <xdr:row>25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>
              <a:extLst>
                <a:ext uri="{FF2B5EF4-FFF2-40B4-BE49-F238E27FC236}">
                  <a16:creationId xmlns:a16="http://schemas.microsoft.com/office/drawing/2014/main" id="{3BCAD524-D4AD-46CE-BEA8-C1E3813F90EC}"/>
                </a:ext>
              </a:extLst>
            </xdr:cNvPr>
            <xdr:cNvSpPr txBox="1"/>
          </xdr:nvSpPr>
          <xdr:spPr>
            <a:xfrm>
              <a:off x="2918460" y="235458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26" name="Textfeld 25">
              <a:extLst>
                <a:ext uri="{FF2B5EF4-FFF2-40B4-BE49-F238E27FC236}">
                  <a16:creationId xmlns:a16="http://schemas.microsoft.com/office/drawing/2014/main" id="{3BCAD524-D4AD-46CE-BEA8-C1E3813F90EC}"/>
                </a:ext>
              </a:extLst>
            </xdr:cNvPr>
            <xdr:cNvSpPr txBox="1"/>
          </xdr:nvSpPr>
          <xdr:spPr>
            <a:xfrm>
              <a:off x="2918460" y="235458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12</xdr:col>
      <xdr:colOff>556260</xdr:colOff>
      <xdr:row>30</xdr:row>
      <xdr:rowOff>121920</xdr:rowOff>
    </xdr:from>
    <xdr:to>
      <xdr:col>13</xdr:col>
      <xdr:colOff>22860</xdr:colOff>
      <xdr:row>32</xdr:row>
      <xdr:rowOff>99060</xdr:rowOff>
    </xdr:to>
    <xdr:sp macro="" textlink="">
      <xdr:nvSpPr>
        <xdr:cNvPr id="27" name="Pfeil: nach links gekrümmt 26">
          <a:extLst>
            <a:ext uri="{FF2B5EF4-FFF2-40B4-BE49-F238E27FC236}">
              <a16:creationId xmlns:a16="http://schemas.microsoft.com/office/drawing/2014/main" id="{BB6EFD0E-CB0D-4E38-A5EB-665797109E06}"/>
            </a:ext>
          </a:extLst>
        </xdr:cNvPr>
        <xdr:cNvSpPr/>
      </xdr:nvSpPr>
      <xdr:spPr>
        <a:xfrm>
          <a:off x="5143500" y="329184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480060</xdr:colOff>
      <xdr:row>30</xdr:row>
      <xdr:rowOff>106680</xdr:rowOff>
    </xdr:from>
    <xdr:to>
      <xdr:col>9</xdr:col>
      <xdr:colOff>83820</xdr:colOff>
      <xdr:row>32</xdr:row>
      <xdr:rowOff>83820</xdr:rowOff>
    </xdr:to>
    <xdr:sp macro="" textlink="">
      <xdr:nvSpPr>
        <xdr:cNvPr id="28" name="Pfeil: nach rechts gekrümmt 27">
          <a:extLst>
            <a:ext uri="{FF2B5EF4-FFF2-40B4-BE49-F238E27FC236}">
              <a16:creationId xmlns:a16="http://schemas.microsoft.com/office/drawing/2014/main" id="{0F72538C-7AEA-4D2B-A9A9-6E719E8B5A97}"/>
            </a:ext>
          </a:extLst>
        </xdr:cNvPr>
        <xdr:cNvSpPr/>
      </xdr:nvSpPr>
      <xdr:spPr>
        <a:xfrm>
          <a:off x="3581400" y="3276600"/>
          <a:ext cx="1524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525780</xdr:colOff>
      <xdr:row>32</xdr:row>
      <xdr:rowOff>144780</xdr:rowOff>
    </xdr:from>
    <xdr:to>
      <xdr:col>13</xdr:col>
      <xdr:colOff>0</xdr:colOff>
      <xdr:row>34</xdr:row>
      <xdr:rowOff>137160</xdr:rowOff>
    </xdr:to>
    <xdr:sp macro="" textlink="">
      <xdr:nvSpPr>
        <xdr:cNvPr id="29" name="Pfeil: nach links gekrümmt 28">
          <a:extLst>
            <a:ext uri="{FF2B5EF4-FFF2-40B4-BE49-F238E27FC236}">
              <a16:creationId xmlns:a16="http://schemas.microsoft.com/office/drawing/2014/main" id="{4582E8CC-10AF-4BB6-A439-7EA6C60CC180}"/>
            </a:ext>
          </a:extLst>
        </xdr:cNvPr>
        <xdr:cNvSpPr/>
      </xdr:nvSpPr>
      <xdr:spPr>
        <a:xfrm>
          <a:off x="5113020" y="371094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746760</xdr:colOff>
      <xdr:row>33</xdr:row>
      <xdr:rowOff>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>
              <a:extLst>
                <a:ext uri="{FF2B5EF4-FFF2-40B4-BE49-F238E27FC236}">
                  <a16:creationId xmlns:a16="http://schemas.microsoft.com/office/drawing/2014/main" id="{8E44A7B5-0C73-4A42-A184-A955DC77520F}"/>
                </a:ext>
              </a:extLst>
            </xdr:cNvPr>
            <xdr:cNvSpPr txBox="1"/>
          </xdr:nvSpPr>
          <xdr:spPr>
            <a:xfrm>
              <a:off x="5242560" y="37642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0" name="Textfeld 29">
              <a:extLst>
                <a:ext uri="{FF2B5EF4-FFF2-40B4-BE49-F238E27FC236}">
                  <a16:creationId xmlns:a16="http://schemas.microsoft.com/office/drawing/2014/main" id="{8E44A7B5-0C73-4A42-A184-A955DC77520F}"/>
                </a:ext>
              </a:extLst>
            </xdr:cNvPr>
            <xdr:cNvSpPr txBox="1"/>
          </xdr:nvSpPr>
          <xdr:spPr>
            <a:xfrm>
              <a:off x="5242560" y="37642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8</xdr:col>
      <xdr:colOff>480060</xdr:colOff>
      <xdr:row>32</xdr:row>
      <xdr:rowOff>144780</xdr:rowOff>
    </xdr:from>
    <xdr:to>
      <xdr:col>9</xdr:col>
      <xdr:colOff>68580</xdr:colOff>
      <xdr:row>34</xdr:row>
      <xdr:rowOff>129540</xdr:rowOff>
    </xdr:to>
    <xdr:sp macro="" textlink="">
      <xdr:nvSpPr>
        <xdr:cNvPr id="31" name="Pfeil: nach rechts gekrümmt 30">
          <a:extLst>
            <a:ext uri="{FF2B5EF4-FFF2-40B4-BE49-F238E27FC236}">
              <a16:creationId xmlns:a16="http://schemas.microsoft.com/office/drawing/2014/main" id="{C2272BF8-4327-4B6E-897A-E38E0545F482}"/>
            </a:ext>
          </a:extLst>
        </xdr:cNvPr>
        <xdr:cNvSpPr/>
      </xdr:nvSpPr>
      <xdr:spPr>
        <a:xfrm>
          <a:off x="3581400" y="3710940"/>
          <a:ext cx="13716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30480</xdr:colOff>
      <xdr:row>32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>
              <a:extLst>
                <a:ext uri="{FF2B5EF4-FFF2-40B4-BE49-F238E27FC236}">
                  <a16:creationId xmlns:a16="http://schemas.microsoft.com/office/drawing/2014/main" id="{D906A372-694A-473F-A3E5-19DC195FCCE2}"/>
                </a:ext>
              </a:extLst>
            </xdr:cNvPr>
            <xdr:cNvSpPr txBox="1"/>
          </xdr:nvSpPr>
          <xdr:spPr>
            <a:xfrm>
              <a:off x="3131820" y="374142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32" name="Textfeld 31">
              <a:extLst>
                <a:ext uri="{FF2B5EF4-FFF2-40B4-BE49-F238E27FC236}">
                  <a16:creationId xmlns:a16="http://schemas.microsoft.com/office/drawing/2014/main" id="{D906A372-694A-473F-A3E5-19DC195FCCE2}"/>
                </a:ext>
              </a:extLst>
            </xdr:cNvPr>
            <xdr:cNvSpPr txBox="1"/>
          </xdr:nvSpPr>
          <xdr:spPr>
            <a:xfrm>
              <a:off x="3131820" y="374142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12</xdr:col>
      <xdr:colOff>556260</xdr:colOff>
      <xdr:row>37</xdr:row>
      <xdr:rowOff>121920</xdr:rowOff>
    </xdr:from>
    <xdr:to>
      <xdr:col>13</xdr:col>
      <xdr:colOff>22860</xdr:colOff>
      <xdr:row>39</xdr:row>
      <xdr:rowOff>99060</xdr:rowOff>
    </xdr:to>
    <xdr:sp macro="" textlink="">
      <xdr:nvSpPr>
        <xdr:cNvPr id="33" name="Pfeil: nach links gekrümmt 32">
          <a:extLst>
            <a:ext uri="{FF2B5EF4-FFF2-40B4-BE49-F238E27FC236}">
              <a16:creationId xmlns:a16="http://schemas.microsoft.com/office/drawing/2014/main" id="{4836E98D-9E7A-48AD-B64B-B1165C8C32DB}"/>
            </a:ext>
          </a:extLst>
        </xdr:cNvPr>
        <xdr:cNvSpPr/>
      </xdr:nvSpPr>
      <xdr:spPr>
        <a:xfrm>
          <a:off x="5143500" y="467868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480060</xdr:colOff>
      <xdr:row>37</xdr:row>
      <xdr:rowOff>106680</xdr:rowOff>
    </xdr:from>
    <xdr:to>
      <xdr:col>9</xdr:col>
      <xdr:colOff>83820</xdr:colOff>
      <xdr:row>39</xdr:row>
      <xdr:rowOff>83820</xdr:rowOff>
    </xdr:to>
    <xdr:sp macro="" textlink="">
      <xdr:nvSpPr>
        <xdr:cNvPr id="34" name="Pfeil: nach rechts gekrümmt 33">
          <a:extLst>
            <a:ext uri="{FF2B5EF4-FFF2-40B4-BE49-F238E27FC236}">
              <a16:creationId xmlns:a16="http://schemas.microsoft.com/office/drawing/2014/main" id="{E6888278-8B66-4328-B024-DB16FBEA8C4D}"/>
            </a:ext>
          </a:extLst>
        </xdr:cNvPr>
        <xdr:cNvSpPr/>
      </xdr:nvSpPr>
      <xdr:spPr>
        <a:xfrm>
          <a:off x="3581400" y="4663440"/>
          <a:ext cx="1524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525780</xdr:colOff>
      <xdr:row>39</xdr:row>
      <xdr:rowOff>144780</xdr:rowOff>
    </xdr:from>
    <xdr:to>
      <xdr:col>13</xdr:col>
      <xdr:colOff>0</xdr:colOff>
      <xdr:row>41</xdr:row>
      <xdr:rowOff>137160</xdr:rowOff>
    </xdr:to>
    <xdr:sp macro="" textlink="">
      <xdr:nvSpPr>
        <xdr:cNvPr id="35" name="Pfeil: nach links gekrümmt 34">
          <a:extLst>
            <a:ext uri="{FF2B5EF4-FFF2-40B4-BE49-F238E27FC236}">
              <a16:creationId xmlns:a16="http://schemas.microsoft.com/office/drawing/2014/main" id="{991924CF-D1F7-4B1F-AD36-F66D0B04BE47}"/>
            </a:ext>
          </a:extLst>
        </xdr:cNvPr>
        <xdr:cNvSpPr/>
      </xdr:nvSpPr>
      <xdr:spPr>
        <a:xfrm>
          <a:off x="5113020" y="509778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12</xdr:col>
      <xdr:colOff>746760</xdr:colOff>
      <xdr:row>40</xdr:row>
      <xdr:rowOff>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>
              <a:extLst>
                <a:ext uri="{FF2B5EF4-FFF2-40B4-BE49-F238E27FC236}">
                  <a16:creationId xmlns:a16="http://schemas.microsoft.com/office/drawing/2014/main" id="{E366DC2E-F338-48EE-B19A-A4901928A6B0}"/>
                </a:ext>
              </a:extLst>
            </xdr:cNvPr>
            <xdr:cNvSpPr txBox="1"/>
          </xdr:nvSpPr>
          <xdr:spPr>
            <a:xfrm>
              <a:off x="5242560" y="515112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6" name="Textfeld 35">
              <a:extLst>
                <a:ext uri="{FF2B5EF4-FFF2-40B4-BE49-F238E27FC236}">
                  <a16:creationId xmlns:a16="http://schemas.microsoft.com/office/drawing/2014/main" id="{E366DC2E-F338-48EE-B19A-A4901928A6B0}"/>
                </a:ext>
              </a:extLst>
            </xdr:cNvPr>
            <xdr:cNvSpPr txBox="1"/>
          </xdr:nvSpPr>
          <xdr:spPr>
            <a:xfrm>
              <a:off x="5242560" y="515112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8</xdr:col>
      <xdr:colOff>480060</xdr:colOff>
      <xdr:row>39</xdr:row>
      <xdr:rowOff>144780</xdr:rowOff>
    </xdr:from>
    <xdr:to>
      <xdr:col>9</xdr:col>
      <xdr:colOff>68580</xdr:colOff>
      <xdr:row>41</xdr:row>
      <xdr:rowOff>129540</xdr:rowOff>
    </xdr:to>
    <xdr:sp macro="" textlink="">
      <xdr:nvSpPr>
        <xdr:cNvPr id="37" name="Pfeil: nach rechts gekrümmt 36">
          <a:extLst>
            <a:ext uri="{FF2B5EF4-FFF2-40B4-BE49-F238E27FC236}">
              <a16:creationId xmlns:a16="http://schemas.microsoft.com/office/drawing/2014/main" id="{E51BD73D-07FB-4D10-8B61-AB4306F6AC6E}"/>
            </a:ext>
          </a:extLst>
        </xdr:cNvPr>
        <xdr:cNvSpPr/>
      </xdr:nvSpPr>
      <xdr:spPr>
        <a:xfrm>
          <a:off x="3581400" y="5097780"/>
          <a:ext cx="13716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30480</xdr:colOff>
      <xdr:row>39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>
              <a:extLst>
                <a:ext uri="{FF2B5EF4-FFF2-40B4-BE49-F238E27FC236}">
                  <a16:creationId xmlns:a16="http://schemas.microsoft.com/office/drawing/2014/main" id="{5232CB80-9FC0-418A-8052-4C9605D1E208}"/>
                </a:ext>
              </a:extLst>
            </xdr:cNvPr>
            <xdr:cNvSpPr txBox="1"/>
          </xdr:nvSpPr>
          <xdr:spPr>
            <a:xfrm>
              <a:off x="3131820" y="51282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38" name="Textfeld 37">
              <a:extLst>
                <a:ext uri="{FF2B5EF4-FFF2-40B4-BE49-F238E27FC236}">
                  <a16:creationId xmlns:a16="http://schemas.microsoft.com/office/drawing/2014/main" id="{5232CB80-9FC0-418A-8052-4C9605D1E208}"/>
                </a:ext>
              </a:extLst>
            </xdr:cNvPr>
            <xdr:cNvSpPr txBox="1"/>
          </xdr:nvSpPr>
          <xdr:spPr>
            <a:xfrm>
              <a:off x="3131820" y="51282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5</xdr:col>
      <xdr:colOff>409575</xdr:colOff>
      <xdr:row>2</xdr:row>
      <xdr:rowOff>104775</xdr:rowOff>
    </xdr:from>
    <xdr:to>
      <xdr:col>6</xdr:col>
      <xdr:colOff>133350</xdr:colOff>
      <xdr:row>4</xdr:row>
      <xdr:rowOff>81915</xdr:rowOff>
    </xdr:to>
    <xdr:sp macro="" textlink="">
      <xdr:nvSpPr>
        <xdr:cNvPr id="39" name="Pfeil: nach links gekrümmt 1">
          <a:extLst>
            <a:ext uri="{FF2B5EF4-FFF2-40B4-BE49-F238E27FC236}">
              <a16:creationId xmlns:a16="http://schemas.microsoft.com/office/drawing/2014/main" id="{BBE0B5D0-E424-4741-A9F0-ABF622FD80DD}"/>
            </a:ext>
          </a:extLst>
        </xdr:cNvPr>
        <xdr:cNvSpPr/>
      </xdr:nvSpPr>
      <xdr:spPr>
        <a:xfrm>
          <a:off x="1885950" y="504825"/>
          <a:ext cx="161925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38100</xdr:colOff>
      <xdr:row>2</xdr:row>
      <xdr:rowOff>104775</xdr:rowOff>
    </xdr:from>
    <xdr:to>
      <xdr:col>2</xdr:col>
      <xdr:colOff>175260</xdr:colOff>
      <xdr:row>4</xdr:row>
      <xdr:rowOff>81915</xdr:rowOff>
    </xdr:to>
    <xdr:sp macro="" textlink="">
      <xdr:nvSpPr>
        <xdr:cNvPr id="40" name="Pfeil: nach rechts gekrümmt 2">
          <a:extLst>
            <a:ext uri="{FF2B5EF4-FFF2-40B4-BE49-F238E27FC236}">
              <a16:creationId xmlns:a16="http://schemas.microsoft.com/office/drawing/2014/main" id="{9CA6324C-45B6-405E-BCD0-CBA56100E587}"/>
            </a:ext>
          </a:extLst>
        </xdr:cNvPr>
        <xdr:cNvSpPr/>
      </xdr:nvSpPr>
      <xdr:spPr>
        <a:xfrm>
          <a:off x="628650" y="504825"/>
          <a:ext cx="13716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390525</xdr:colOff>
      <xdr:row>4</xdr:row>
      <xdr:rowOff>104775</xdr:rowOff>
    </xdr:from>
    <xdr:to>
      <xdr:col>6</xdr:col>
      <xdr:colOff>152400</xdr:colOff>
      <xdr:row>6</xdr:row>
      <xdr:rowOff>81915</xdr:rowOff>
    </xdr:to>
    <xdr:sp macro="" textlink="">
      <xdr:nvSpPr>
        <xdr:cNvPr id="41" name="Pfeil: nach links gekrümmt 1">
          <a:extLst>
            <a:ext uri="{FF2B5EF4-FFF2-40B4-BE49-F238E27FC236}">
              <a16:creationId xmlns:a16="http://schemas.microsoft.com/office/drawing/2014/main" id="{BBE0B5D0-E424-4741-A9F0-ABF622FD80DD}"/>
            </a:ext>
          </a:extLst>
        </xdr:cNvPr>
        <xdr:cNvSpPr/>
      </xdr:nvSpPr>
      <xdr:spPr>
        <a:xfrm>
          <a:off x="1866900" y="904875"/>
          <a:ext cx="200025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171450</xdr:colOff>
      <xdr:row>5</xdr:row>
      <xdr:rowOff>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feld 42">
              <a:extLst>
                <a:ext uri="{FF2B5EF4-FFF2-40B4-BE49-F238E27FC236}">
                  <a16:creationId xmlns:a16="http://schemas.microsoft.com/office/drawing/2014/main" id="{3F4E8FA2-0C8D-448B-84D3-D5293244D617}"/>
                </a:ext>
              </a:extLst>
            </xdr:cNvPr>
            <xdr:cNvSpPr txBox="1"/>
          </xdr:nvSpPr>
          <xdr:spPr>
            <a:xfrm>
              <a:off x="2085975" y="100012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3" name="Textfeld 42">
              <a:extLst>
                <a:ext uri="{FF2B5EF4-FFF2-40B4-BE49-F238E27FC236}">
                  <a16:creationId xmlns:a16="http://schemas.microsoft.com/office/drawing/2014/main" id="{3F4E8FA2-0C8D-448B-84D3-D5293244D617}"/>
                </a:ext>
              </a:extLst>
            </xdr:cNvPr>
            <xdr:cNvSpPr txBox="1"/>
          </xdr:nvSpPr>
          <xdr:spPr>
            <a:xfrm>
              <a:off x="2085975" y="100012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2</xdr:col>
      <xdr:colOff>19049</xdr:colOff>
      <xdr:row>4</xdr:row>
      <xdr:rowOff>114299</xdr:rowOff>
    </xdr:from>
    <xdr:to>
      <xdr:col>2</xdr:col>
      <xdr:colOff>180975</xdr:colOff>
      <xdr:row>6</xdr:row>
      <xdr:rowOff>123824</xdr:rowOff>
    </xdr:to>
    <xdr:sp macro="" textlink="">
      <xdr:nvSpPr>
        <xdr:cNvPr id="44" name="Pfeil: nach rechts gekrümmt 5">
          <a:extLst>
            <a:ext uri="{FF2B5EF4-FFF2-40B4-BE49-F238E27FC236}">
              <a16:creationId xmlns:a16="http://schemas.microsoft.com/office/drawing/2014/main" id="{8DF11B72-487D-4218-AC7E-EC4B5A1899B0}"/>
            </a:ext>
          </a:extLst>
        </xdr:cNvPr>
        <xdr:cNvSpPr/>
      </xdr:nvSpPr>
      <xdr:spPr>
        <a:xfrm>
          <a:off x="609599" y="914399"/>
          <a:ext cx="161926" cy="4095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0</xdr:colOff>
      <xdr:row>5</xdr:row>
      <xdr:rowOff>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5" name="Textfeld 44">
              <a:extLst>
                <a:ext uri="{FF2B5EF4-FFF2-40B4-BE49-F238E27FC236}">
                  <a16:creationId xmlns:a16="http://schemas.microsoft.com/office/drawing/2014/main" id="{3F4E8FA2-0C8D-448B-84D3-D5293244D617}"/>
                </a:ext>
              </a:extLst>
            </xdr:cNvPr>
            <xdr:cNvSpPr txBox="1"/>
          </xdr:nvSpPr>
          <xdr:spPr>
            <a:xfrm>
              <a:off x="295275" y="100012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5" name="Textfeld 44">
              <a:extLst>
                <a:ext uri="{FF2B5EF4-FFF2-40B4-BE49-F238E27FC236}">
                  <a16:creationId xmlns:a16="http://schemas.microsoft.com/office/drawing/2014/main" id="{3F4E8FA2-0C8D-448B-84D3-D5293244D617}"/>
                </a:ext>
              </a:extLst>
            </xdr:cNvPr>
            <xdr:cNvSpPr txBox="1"/>
          </xdr:nvSpPr>
          <xdr:spPr>
            <a:xfrm>
              <a:off x="295275" y="100012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2</xdr:row>
      <xdr:rowOff>121920</xdr:rowOff>
    </xdr:from>
    <xdr:to>
      <xdr:col>13</xdr:col>
      <xdr:colOff>350520</xdr:colOff>
      <xdr:row>4</xdr:row>
      <xdr:rowOff>99060</xdr:rowOff>
    </xdr:to>
    <xdr:sp macro="" textlink="">
      <xdr:nvSpPr>
        <xdr:cNvPr id="2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4099560" y="51816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2</xdr:row>
      <xdr:rowOff>106680</xdr:rowOff>
    </xdr:from>
    <xdr:to>
      <xdr:col>10</xdr:col>
      <xdr:colOff>38100</xdr:colOff>
      <xdr:row>4</xdr:row>
      <xdr:rowOff>83820</xdr:rowOff>
    </xdr:to>
    <xdr:sp macro="" textlink="">
      <xdr:nvSpPr>
        <xdr:cNvPr id="3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2857500" y="502920"/>
          <a:ext cx="1905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213360</xdr:colOff>
      <xdr:row>4</xdr:row>
      <xdr:rowOff>152400</xdr:rowOff>
    </xdr:from>
    <xdr:to>
      <xdr:col>13</xdr:col>
      <xdr:colOff>342900</xdr:colOff>
      <xdr:row>6</xdr:row>
      <xdr:rowOff>144780</xdr:rowOff>
    </xdr:to>
    <xdr:sp macro="" textlink="">
      <xdr:nvSpPr>
        <xdr:cNvPr id="4" name="Pfeil: nach links gekrümmt 3">
          <a:extLst>
            <a:ext uri="{FF2B5EF4-FFF2-40B4-BE49-F238E27FC236}">
              <a16:creationId xmlns:a16="http://schemas.microsoft.com/office/drawing/2014/main" id="{EB9719CF-FE95-4C3F-90A3-2A8263B9930F}"/>
            </a:ext>
          </a:extLst>
        </xdr:cNvPr>
        <xdr:cNvSpPr/>
      </xdr:nvSpPr>
      <xdr:spPr>
        <a:xfrm>
          <a:off x="4084320" y="94488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4</xdr:row>
      <xdr:rowOff>182880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4221480" y="97536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4221480" y="97536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9</xdr:col>
      <xdr:colOff>480060</xdr:colOff>
      <xdr:row>4</xdr:row>
      <xdr:rowOff>144780</xdr:rowOff>
    </xdr:from>
    <xdr:to>
      <xdr:col>10</xdr:col>
      <xdr:colOff>30480</xdr:colOff>
      <xdr:row>6</xdr:row>
      <xdr:rowOff>129540</xdr:rowOff>
    </xdr:to>
    <xdr:sp macro="" textlink="">
      <xdr:nvSpPr>
        <xdr:cNvPr id="6" name="Pfeil: nach rechts gekrümmt 5">
          <a:extLst>
            <a:ext uri="{FF2B5EF4-FFF2-40B4-BE49-F238E27FC236}">
              <a16:creationId xmlns:a16="http://schemas.microsoft.com/office/drawing/2014/main" id="{13511CFE-2F24-4688-ACD6-F9B0465DD639}"/>
            </a:ext>
          </a:extLst>
        </xdr:cNvPr>
        <xdr:cNvSpPr/>
      </xdr:nvSpPr>
      <xdr:spPr>
        <a:xfrm>
          <a:off x="2705100" y="937260"/>
          <a:ext cx="18288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4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240792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240792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12</xdr:row>
      <xdr:rowOff>0</xdr:rowOff>
    </xdr:from>
    <xdr:ext cx="65" cy="219163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B621ADAC-39C5-4EDA-8DC2-44AB4BDB0D60}"/>
            </a:ext>
          </a:extLst>
        </xdr:cNvPr>
        <xdr:cNvSpPr txBox="1"/>
      </xdr:nvSpPr>
      <xdr:spPr>
        <a:xfrm>
          <a:off x="3870960" y="237744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11</xdr:row>
      <xdr:rowOff>144780</xdr:rowOff>
    </xdr:from>
    <xdr:to>
      <xdr:col>10</xdr:col>
      <xdr:colOff>68580</xdr:colOff>
      <xdr:row>13</xdr:row>
      <xdr:rowOff>129540</xdr:rowOff>
    </xdr:to>
    <xdr:sp macro="" textlink="">
      <xdr:nvSpPr>
        <xdr:cNvPr id="12" name="Pfeil: nach rechts gekrümmt 11">
          <a:extLst>
            <a:ext uri="{FF2B5EF4-FFF2-40B4-BE49-F238E27FC236}">
              <a16:creationId xmlns:a16="http://schemas.microsoft.com/office/drawing/2014/main" id="{695D27DF-D3F1-43EC-92C3-BD265E171B43}"/>
            </a:ext>
          </a:extLst>
        </xdr:cNvPr>
        <xdr:cNvSpPr/>
      </xdr:nvSpPr>
      <xdr:spPr>
        <a:xfrm>
          <a:off x="2857500" y="2324100"/>
          <a:ext cx="13716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11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2407920" y="235458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13" name="Textfeld 12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2407920" y="235458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19</xdr:row>
      <xdr:rowOff>0</xdr:rowOff>
    </xdr:from>
    <xdr:ext cx="65" cy="219163"/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D8AB522C-B81E-404D-9F08-BC84059D31EB}"/>
            </a:ext>
          </a:extLst>
        </xdr:cNvPr>
        <xdr:cNvSpPr txBox="1"/>
      </xdr:nvSpPr>
      <xdr:spPr>
        <a:xfrm>
          <a:off x="3870960" y="376428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18</xdr:row>
      <xdr:rowOff>175261</xdr:rowOff>
    </xdr:from>
    <xdr:ext cx="190302" cy="219163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769EA31C-76C5-419A-8CF3-89F7015BC81D}"/>
            </a:ext>
          </a:extLst>
        </xdr:cNvPr>
        <xdr:cNvSpPr txBox="1"/>
      </xdr:nvSpPr>
      <xdr:spPr>
        <a:xfrm>
          <a:off x="2407920" y="374142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9</xdr:col>
      <xdr:colOff>30480</xdr:colOff>
      <xdr:row>25</xdr:row>
      <xdr:rowOff>175261</xdr:rowOff>
    </xdr:from>
    <xdr:ext cx="190302" cy="219163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C2BD0F39-F0C7-4B18-85BC-D08A7F57AD77}"/>
            </a:ext>
          </a:extLst>
        </xdr:cNvPr>
        <xdr:cNvSpPr txBox="1"/>
      </xdr:nvSpPr>
      <xdr:spPr>
        <a:xfrm>
          <a:off x="2255520" y="51282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16</xdr:col>
      <xdr:colOff>274320</xdr:colOff>
      <xdr:row>11</xdr:row>
      <xdr:rowOff>15240</xdr:rowOff>
    </xdr:from>
    <xdr:ext cx="65" cy="172227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86C5E10A-D465-4A02-8734-6C76F5FF89E8}"/>
            </a:ext>
          </a:extLst>
        </xdr:cNvPr>
        <xdr:cNvSpPr txBox="1"/>
      </xdr:nvSpPr>
      <xdr:spPr>
        <a:xfrm>
          <a:off x="6629400" y="219456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13</xdr:col>
      <xdr:colOff>228600</xdr:colOff>
      <xdr:row>9</xdr:row>
      <xdr:rowOff>121920</xdr:rowOff>
    </xdr:from>
    <xdr:to>
      <xdr:col>13</xdr:col>
      <xdr:colOff>350520</xdr:colOff>
      <xdr:row>11</xdr:row>
      <xdr:rowOff>99060</xdr:rowOff>
    </xdr:to>
    <xdr:sp macro="" textlink="">
      <xdr:nvSpPr>
        <xdr:cNvPr id="39" name="Pfeil: nach links gekrümmt 38">
          <a:extLst>
            <a:ext uri="{FF2B5EF4-FFF2-40B4-BE49-F238E27FC236}">
              <a16:creationId xmlns:a16="http://schemas.microsoft.com/office/drawing/2014/main" id="{2FD17DEA-A067-4B57-862D-1A18131982C3}"/>
            </a:ext>
          </a:extLst>
        </xdr:cNvPr>
        <xdr:cNvSpPr/>
      </xdr:nvSpPr>
      <xdr:spPr>
        <a:xfrm>
          <a:off x="4099560" y="51816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9</xdr:row>
      <xdr:rowOff>106680</xdr:rowOff>
    </xdr:from>
    <xdr:to>
      <xdr:col>10</xdr:col>
      <xdr:colOff>38100</xdr:colOff>
      <xdr:row>11</xdr:row>
      <xdr:rowOff>83820</xdr:rowOff>
    </xdr:to>
    <xdr:sp macro="" textlink="">
      <xdr:nvSpPr>
        <xdr:cNvPr id="40" name="Pfeil: nach rechts gekrümmt 39">
          <a:extLst>
            <a:ext uri="{FF2B5EF4-FFF2-40B4-BE49-F238E27FC236}">
              <a16:creationId xmlns:a16="http://schemas.microsoft.com/office/drawing/2014/main" id="{25E03519-9ACF-4C19-AD1A-BB841400A08F}"/>
            </a:ext>
          </a:extLst>
        </xdr:cNvPr>
        <xdr:cNvSpPr/>
      </xdr:nvSpPr>
      <xdr:spPr>
        <a:xfrm>
          <a:off x="2705100" y="502920"/>
          <a:ext cx="1905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190500</xdr:colOff>
      <xdr:row>11</xdr:row>
      <xdr:rowOff>160020</xdr:rowOff>
    </xdr:from>
    <xdr:to>
      <xdr:col>13</xdr:col>
      <xdr:colOff>320040</xdr:colOff>
      <xdr:row>13</xdr:row>
      <xdr:rowOff>152400</xdr:rowOff>
    </xdr:to>
    <xdr:sp macro="" textlink="">
      <xdr:nvSpPr>
        <xdr:cNvPr id="41" name="Pfeil: nach links gekrümmt 40">
          <a:extLst>
            <a:ext uri="{FF2B5EF4-FFF2-40B4-BE49-F238E27FC236}">
              <a16:creationId xmlns:a16="http://schemas.microsoft.com/office/drawing/2014/main" id="{130094CC-4A3A-434D-8ECB-2E70551E0AAB}"/>
            </a:ext>
          </a:extLst>
        </xdr:cNvPr>
        <xdr:cNvSpPr/>
      </xdr:nvSpPr>
      <xdr:spPr>
        <a:xfrm>
          <a:off x="4061460" y="233934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11</xdr:row>
      <xdr:rowOff>182880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4221480" y="97536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42" name="Textfeld 41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4221480" y="97536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11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feld 43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225552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44" name="Textfeld 43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2255520" y="96774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19</xdr:row>
      <xdr:rowOff>0</xdr:rowOff>
    </xdr:from>
    <xdr:ext cx="65" cy="219163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85E3DB1C-A63D-479C-9421-BB83ED7B02FD}"/>
            </a:ext>
          </a:extLst>
        </xdr:cNvPr>
        <xdr:cNvSpPr txBox="1"/>
      </xdr:nvSpPr>
      <xdr:spPr>
        <a:xfrm>
          <a:off x="3870960" y="237744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18</xdr:row>
      <xdr:rowOff>144780</xdr:rowOff>
    </xdr:from>
    <xdr:to>
      <xdr:col>10</xdr:col>
      <xdr:colOff>68580</xdr:colOff>
      <xdr:row>20</xdr:row>
      <xdr:rowOff>129540</xdr:rowOff>
    </xdr:to>
    <xdr:sp macro="" textlink="">
      <xdr:nvSpPr>
        <xdr:cNvPr id="52" name="Pfeil: nach rechts gekrümmt 51">
          <a:extLst>
            <a:ext uri="{FF2B5EF4-FFF2-40B4-BE49-F238E27FC236}">
              <a16:creationId xmlns:a16="http://schemas.microsoft.com/office/drawing/2014/main" id="{BE8768BD-2CFC-4021-A29B-8069F1B00E63}"/>
            </a:ext>
          </a:extLst>
        </xdr:cNvPr>
        <xdr:cNvSpPr/>
      </xdr:nvSpPr>
      <xdr:spPr>
        <a:xfrm>
          <a:off x="2705100" y="2324100"/>
          <a:ext cx="22098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18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feld 52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2255520" y="235458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53" name="Textfeld 52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2255520" y="235458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16</xdr:row>
      <xdr:rowOff>121920</xdr:rowOff>
    </xdr:from>
    <xdr:to>
      <xdr:col>13</xdr:col>
      <xdr:colOff>350520</xdr:colOff>
      <xdr:row>18</xdr:row>
      <xdr:rowOff>99060</xdr:rowOff>
    </xdr:to>
    <xdr:sp macro="" textlink="">
      <xdr:nvSpPr>
        <xdr:cNvPr id="54" name="Pfeil: nach links gekrümmt 53">
          <a:extLst>
            <a:ext uri="{FF2B5EF4-FFF2-40B4-BE49-F238E27FC236}">
              <a16:creationId xmlns:a16="http://schemas.microsoft.com/office/drawing/2014/main" id="{6B6B24F9-499D-42DB-BD9E-B03D9EF1C202}"/>
            </a:ext>
          </a:extLst>
        </xdr:cNvPr>
        <xdr:cNvSpPr/>
      </xdr:nvSpPr>
      <xdr:spPr>
        <a:xfrm>
          <a:off x="4099560" y="190500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16</xdr:row>
      <xdr:rowOff>106680</xdr:rowOff>
    </xdr:from>
    <xdr:to>
      <xdr:col>10</xdr:col>
      <xdr:colOff>38100</xdr:colOff>
      <xdr:row>18</xdr:row>
      <xdr:rowOff>83820</xdr:rowOff>
    </xdr:to>
    <xdr:sp macro="" textlink="">
      <xdr:nvSpPr>
        <xdr:cNvPr id="55" name="Pfeil: nach rechts gekrümmt 54">
          <a:extLst>
            <a:ext uri="{FF2B5EF4-FFF2-40B4-BE49-F238E27FC236}">
              <a16:creationId xmlns:a16="http://schemas.microsoft.com/office/drawing/2014/main" id="{95EE7E75-6281-4AE2-8F3C-236BDD302535}"/>
            </a:ext>
          </a:extLst>
        </xdr:cNvPr>
        <xdr:cNvSpPr/>
      </xdr:nvSpPr>
      <xdr:spPr>
        <a:xfrm>
          <a:off x="2705100" y="1889760"/>
          <a:ext cx="1905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228600</xdr:colOff>
      <xdr:row>18</xdr:row>
      <xdr:rowOff>160020</xdr:rowOff>
    </xdr:from>
    <xdr:to>
      <xdr:col>13</xdr:col>
      <xdr:colOff>358140</xdr:colOff>
      <xdr:row>20</xdr:row>
      <xdr:rowOff>152400</xdr:rowOff>
    </xdr:to>
    <xdr:sp macro="" textlink="">
      <xdr:nvSpPr>
        <xdr:cNvPr id="56" name="Pfeil: nach links gekrümmt 55">
          <a:extLst>
            <a:ext uri="{FF2B5EF4-FFF2-40B4-BE49-F238E27FC236}">
              <a16:creationId xmlns:a16="http://schemas.microsoft.com/office/drawing/2014/main" id="{8C372085-037E-4C1E-81A3-91C1334B7850}"/>
            </a:ext>
          </a:extLst>
        </xdr:cNvPr>
        <xdr:cNvSpPr/>
      </xdr:nvSpPr>
      <xdr:spPr>
        <a:xfrm>
          <a:off x="4099560" y="372618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18</xdr:row>
      <xdr:rowOff>182880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feld 56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4221480" y="23622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57" name="Textfeld 56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4221480" y="23622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18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feld 57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2255520" y="235458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58" name="Textfeld 57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2255520" y="235458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26</xdr:row>
      <xdr:rowOff>0</xdr:rowOff>
    </xdr:from>
    <xdr:ext cx="65" cy="219163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CC6145AC-DF58-40C7-BF3E-9018742D4088}"/>
            </a:ext>
          </a:extLst>
        </xdr:cNvPr>
        <xdr:cNvSpPr txBox="1"/>
      </xdr:nvSpPr>
      <xdr:spPr>
        <a:xfrm>
          <a:off x="3870960" y="376428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25</xdr:row>
      <xdr:rowOff>175261</xdr:rowOff>
    </xdr:from>
    <xdr:ext cx="190302" cy="219163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4E974FBD-614C-4114-8BFB-535802365BAF}"/>
            </a:ext>
          </a:extLst>
        </xdr:cNvPr>
        <xdr:cNvSpPr txBox="1"/>
      </xdr:nvSpPr>
      <xdr:spPr>
        <a:xfrm>
          <a:off x="2255520" y="374142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65" cy="219163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3346914A-E1CD-4236-8738-76D76F826C35}"/>
            </a:ext>
          </a:extLst>
        </xdr:cNvPr>
        <xdr:cNvSpPr txBox="1"/>
      </xdr:nvSpPr>
      <xdr:spPr>
        <a:xfrm>
          <a:off x="3870960" y="376428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25</xdr:row>
      <xdr:rowOff>144780</xdr:rowOff>
    </xdr:from>
    <xdr:to>
      <xdr:col>10</xdr:col>
      <xdr:colOff>68580</xdr:colOff>
      <xdr:row>27</xdr:row>
      <xdr:rowOff>129540</xdr:rowOff>
    </xdr:to>
    <xdr:sp macro="" textlink="">
      <xdr:nvSpPr>
        <xdr:cNvPr id="62" name="Pfeil: nach rechts gekrümmt 61">
          <a:extLst>
            <a:ext uri="{FF2B5EF4-FFF2-40B4-BE49-F238E27FC236}">
              <a16:creationId xmlns:a16="http://schemas.microsoft.com/office/drawing/2014/main" id="{473008A8-C58D-456B-8901-E8CE741ACF57}"/>
            </a:ext>
          </a:extLst>
        </xdr:cNvPr>
        <xdr:cNvSpPr/>
      </xdr:nvSpPr>
      <xdr:spPr>
        <a:xfrm>
          <a:off x="2705100" y="3710940"/>
          <a:ext cx="22098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feld 62">
              <a:extLst>
                <a:ext uri="{FF2B5EF4-FFF2-40B4-BE49-F238E27FC236}">
                  <a16:creationId xmlns:a16="http://schemas.microsoft.com/office/drawing/2014/main" id="{9E147678-A8A7-46C3-B558-8A5E60FC6AF5}"/>
                </a:ext>
              </a:extLst>
            </xdr:cNvPr>
            <xdr:cNvSpPr txBox="1"/>
          </xdr:nvSpPr>
          <xdr:spPr>
            <a:xfrm>
              <a:off x="2255520" y="374142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63" name="Textfeld 62">
              <a:extLst>
                <a:ext uri="{FF2B5EF4-FFF2-40B4-BE49-F238E27FC236}">
                  <a16:creationId xmlns:a16="http://schemas.microsoft.com/office/drawing/2014/main" id="{9E147678-A8A7-46C3-B558-8A5E60FC6AF5}"/>
                </a:ext>
              </a:extLst>
            </xdr:cNvPr>
            <xdr:cNvSpPr txBox="1"/>
          </xdr:nvSpPr>
          <xdr:spPr>
            <a:xfrm>
              <a:off x="2255520" y="374142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23</xdr:row>
      <xdr:rowOff>121920</xdr:rowOff>
    </xdr:from>
    <xdr:to>
      <xdr:col>13</xdr:col>
      <xdr:colOff>350520</xdr:colOff>
      <xdr:row>25</xdr:row>
      <xdr:rowOff>99060</xdr:rowOff>
    </xdr:to>
    <xdr:sp macro="" textlink="">
      <xdr:nvSpPr>
        <xdr:cNvPr id="64" name="Pfeil: nach links gekrümmt 63">
          <a:extLst>
            <a:ext uri="{FF2B5EF4-FFF2-40B4-BE49-F238E27FC236}">
              <a16:creationId xmlns:a16="http://schemas.microsoft.com/office/drawing/2014/main" id="{5C883DA1-7B87-4DE9-BBF7-473F9432C333}"/>
            </a:ext>
          </a:extLst>
        </xdr:cNvPr>
        <xdr:cNvSpPr/>
      </xdr:nvSpPr>
      <xdr:spPr>
        <a:xfrm>
          <a:off x="4099560" y="329184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23</xdr:row>
      <xdr:rowOff>106680</xdr:rowOff>
    </xdr:from>
    <xdr:to>
      <xdr:col>10</xdr:col>
      <xdr:colOff>38100</xdr:colOff>
      <xdr:row>25</xdr:row>
      <xdr:rowOff>83820</xdr:rowOff>
    </xdr:to>
    <xdr:sp macro="" textlink="">
      <xdr:nvSpPr>
        <xdr:cNvPr id="65" name="Pfeil: nach rechts gekrümmt 64">
          <a:extLst>
            <a:ext uri="{FF2B5EF4-FFF2-40B4-BE49-F238E27FC236}">
              <a16:creationId xmlns:a16="http://schemas.microsoft.com/office/drawing/2014/main" id="{DBA6DC47-FC64-44B2-9339-16886A7B35AC}"/>
            </a:ext>
          </a:extLst>
        </xdr:cNvPr>
        <xdr:cNvSpPr/>
      </xdr:nvSpPr>
      <xdr:spPr>
        <a:xfrm>
          <a:off x="2705100" y="3276600"/>
          <a:ext cx="1905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190500</xdr:colOff>
      <xdr:row>25</xdr:row>
      <xdr:rowOff>152400</xdr:rowOff>
    </xdr:from>
    <xdr:to>
      <xdr:col>13</xdr:col>
      <xdr:colOff>320040</xdr:colOff>
      <xdr:row>27</xdr:row>
      <xdr:rowOff>144780</xdr:rowOff>
    </xdr:to>
    <xdr:sp macro="" textlink="">
      <xdr:nvSpPr>
        <xdr:cNvPr id="66" name="Pfeil: nach links gekrümmt 65">
          <a:extLst>
            <a:ext uri="{FF2B5EF4-FFF2-40B4-BE49-F238E27FC236}">
              <a16:creationId xmlns:a16="http://schemas.microsoft.com/office/drawing/2014/main" id="{2465E951-E657-405A-ABA1-5C52C3460C5D}"/>
            </a:ext>
          </a:extLst>
        </xdr:cNvPr>
        <xdr:cNvSpPr/>
      </xdr:nvSpPr>
      <xdr:spPr>
        <a:xfrm>
          <a:off x="4061460" y="510540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25</xdr:row>
      <xdr:rowOff>182880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feld 66">
              <a:extLst>
                <a:ext uri="{FF2B5EF4-FFF2-40B4-BE49-F238E27FC236}">
                  <a16:creationId xmlns:a16="http://schemas.microsoft.com/office/drawing/2014/main" id="{C3536429-2AB5-40B0-B894-78F746CE8058}"/>
                </a:ext>
              </a:extLst>
            </xdr:cNvPr>
            <xdr:cNvSpPr txBox="1"/>
          </xdr:nvSpPr>
          <xdr:spPr>
            <a:xfrm>
              <a:off x="4221480" y="374904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67" name="Textfeld 66">
              <a:extLst>
                <a:ext uri="{FF2B5EF4-FFF2-40B4-BE49-F238E27FC236}">
                  <a16:creationId xmlns:a16="http://schemas.microsoft.com/office/drawing/2014/main" id="{C3536429-2AB5-40B0-B894-78F746CE8058}"/>
                </a:ext>
              </a:extLst>
            </xdr:cNvPr>
            <xdr:cNvSpPr txBox="1"/>
          </xdr:nvSpPr>
          <xdr:spPr>
            <a:xfrm>
              <a:off x="4221480" y="374904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feld 67">
              <a:extLst>
                <a:ext uri="{FF2B5EF4-FFF2-40B4-BE49-F238E27FC236}">
                  <a16:creationId xmlns:a16="http://schemas.microsoft.com/office/drawing/2014/main" id="{43534295-16F3-41A9-BB7E-BAD2B5F31CD4}"/>
                </a:ext>
              </a:extLst>
            </xdr:cNvPr>
            <xdr:cNvSpPr txBox="1"/>
          </xdr:nvSpPr>
          <xdr:spPr>
            <a:xfrm>
              <a:off x="2255520" y="374142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68" name="Textfeld 67">
              <a:extLst>
                <a:ext uri="{FF2B5EF4-FFF2-40B4-BE49-F238E27FC236}">
                  <a16:creationId xmlns:a16="http://schemas.microsoft.com/office/drawing/2014/main" id="{43534295-16F3-41A9-BB7E-BAD2B5F31CD4}"/>
                </a:ext>
              </a:extLst>
            </xdr:cNvPr>
            <xdr:cNvSpPr txBox="1"/>
          </xdr:nvSpPr>
          <xdr:spPr>
            <a:xfrm>
              <a:off x="2255520" y="374142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9</xdr:col>
      <xdr:colOff>30480</xdr:colOff>
      <xdr:row>32</xdr:row>
      <xdr:rowOff>175261</xdr:rowOff>
    </xdr:from>
    <xdr:ext cx="190302" cy="219163"/>
    <xdr:sp macro="" textlink="">
      <xdr:nvSpPr>
        <xdr:cNvPr id="69" name="Textfeld 68">
          <a:extLst>
            <a:ext uri="{FF2B5EF4-FFF2-40B4-BE49-F238E27FC236}">
              <a16:creationId xmlns:a16="http://schemas.microsoft.com/office/drawing/2014/main" id="{D9A2E9F5-261B-410F-B5C8-06C26AD3BEE7}"/>
            </a:ext>
          </a:extLst>
        </xdr:cNvPr>
        <xdr:cNvSpPr txBox="1"/>
      </xdr:nvSpPr>
      <xdr:spPr>
        <a:xfrm>
          <a:off x="2255520" y="51282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70" name="Textfeld 69">
          <a:extLst>
            <a:ext uri="{FF2B5EF4-FFF2-40B4-BE49-F238E27FC236}">
              <a16:creationId xmlns:a16="http://schemas.microsoft.com/office/drawing/2014/main" id="{15E73F09-4A55-430C-BA75-1374A59A1062}"/>
            </a:ext>
          </a:extLst>
        </xdr:cNvPr>
        <xdr:cNvSpPr txBox="1"/>
      </xdr:nvSpPr>
      <xdr:spPr>
        <a:xfrm>
          <a:off x="3870960" y="515112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32</xdr:row>
      <xdr:rowOff>175261</xdr:rowOff>
    </xdr:from>
    <xdr:ext cx="190302" cy="219163"/>
    <xdr:sp macro="" textlink="">
      <xdr:nvSpPr>
        <xdr:cNvPr id="71" name="Textfeld 70">
          <a:extLst>
            <a:ext uri="{FF2B5EF4-FFF2-40B4-BE49-F238E27FC236}">
              <a16:creationId xmlns:a16="http://schemas.microsoft.com/office/drawing/2014/main" id="{8463C185-7CE4-460C-835E-F271046725AB}"/>
            </a:ext>
          </a:extLst>
        </xdr:cNvPr>
        <xdr:cNvSpPr txBox="1"/>
      </xdr:nvSpPr>
      <xdr:spPr>
        <a:xfrm>
          <a:off x="2255520" y="51282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72" name="Textfeld 71">
          <a:extLst>
            <a:ext uri="{FF2B5EF4-FFF2-40B4-BE49-F238E27FC236}">
              <a16:creationId xmlns:a16="http://schemas.microsoft.com/office/drawing/2014/main" id="{B0819B58-8D6C-42EE-B2F0-CAB1A5F8612F}"/>
            </a:ext>
          </a:extLst>
        </xdr:cNvPr>
        <xdr:cNvSpPr txBox="1"/>
      </xdr:nvSpPr>
      <xdr:spPr>
        <a:xfrm>
          <a:off x="3870960" y="515112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32</xdr:row>
      <xdr:rowOff>144780</xdr:rowOff>
    </xdr:from>
    <xdr:to>
      <xdr:col>10</xdr:col>
      <xdr:colOff>68580</xdr:colOff>
      <xdr:row>34</xdr:row>
      <xdr:rowOff>129540</xdr:rowOff>
    </xdr:to>
    <xdr:sp macro="" textlink="">
      <xdr:nvSpPr>
        <xdr:cNvPr id="73" name="Pfeil: nach rechts gekrümmt 72">
          <a:extLst>
            <a:ext uri="{FF2B5EF4-FFF2-40B4-BE49-F238E27FC236}">
              <a16:creationId xmlns:a16="http://schemas.microsoft.com/office/drawing/2014/main" id="{67A0D9DF-1AA9-4982-9B65-4FE9DC61E7A7}"/>
            </a:ext>
          </a:extLst>
        </xdr:cNvPr>
        <xdr:cNvSpPr/>
      </xdr:nvSpPr>
      <xdr:spPr>
        <a:xfrm>
          <a:off x="2705100" y="5097780"/>
          <a:ext cx="22098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4" name="Textfeld 73">
              <a:extLst>
                <a:ext uri="{FF2B5EF4-FFF2-40B4-BE49-F238E27FC236}">
                  <a16:creationId xmlns:a16="http://schemas.microsoft.com/office/drawing/2014/main" id="{E7999F69-5819-493E-9E79-FF8DB3F9BA4F}"/>
                </a:ext>
              </a:extLst>
            </xdr:cNvPr>
            <xdr:cNvSpPr txBox="1"/>
          </xdr:nvSpPr>
          <xdr:spPr>
            <a:xfrm>
              <a:off x="2255520" y="51282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74" name="Textfeld 73">
              <a:extLst>
                <a:ext uri="{FF2B5EF4-FFF2-40B4-BE49-F238E27FC236}">
                  <a16:creationId xmlns:a16="http://schemas.microsoft.com/office/drawing/2014/main" id="{E7999F69-5819-493E-9E79-FF8DB3F9BA4F}"/>
                </a:ext>
              </a:extLst>
            </xdr:cNvPr>
            <xdr:cNvSpPr txBox="1"/>
          </xdr:nvSpPr>
          <xdr:spPr>
            <a:xfrm>
              <a:off x="2255520" y="51282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30</xdr:row>
      <xdr:rowOff>121920</xdr:rowOff>
    </xdr:from>
    <xdr:to>
      <xdr:col>13</xdr:col>
      <xdr:colOff>350520</xdr:colOff>
      <xdr:row>32</xdr:row>
      <xdr:rowOff>99060</xdr:rowOff>
    </xdr:to>
    <xdr:sp macro="" textlink="">
      <xdr:nvSpPr>
        <xdr:cNvPr id="75" name="Pfeil: nach links gekrümmt 74">
          <a:extLst>
            <a:ext uri="{FF2B5EF4-FFF2-40B4-BE49-F238E27FC236}">
              <a16:creationId xmlns:a16="http://schemas.microsoft.com/office/drawing/2014/main" id="{4F7A396B-D4FB-4F05-B048-0D25E7EBB0BF}"/>
            </a:ext>
          </a:extLst>
        </xdr:cNvPr>
        <xdr:cNvSpPr/>
      </xdr:nvSpPr>
      <xdr:spPr>
        <a:xfrm>
          <a:off x="4099560" y="467868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30</xdr:row>
      <xdr:rowOff>106680</xdr:rowOff>
    </xdr:from>
    <xdr:to>
      <xdr:col>10</xdr:col>
      <xdr:colOff>38100</xdr:colOff>
      <xdr:row>32</xdr:row>
      <xdr:rowOff>83820</xdr:rowOff>
    </xdr:to>
    <xdr:sp macro="" textlink="">
      <xdr:nvSpPr>
        <xdr:cNvPr id="76" name="Pfeil: nach rechts gekrümmt 75">
          <a:extLst>
            <a:ext uri="{FF2B5EF4-FFF2-40B4-BE49-F238E27FC236}">
              <a16:creationId xmlns:a16="http://schemas.microsoft.com/office/drawing/2014/main" id="{5C592A19-29D5-48DE-8047-3FAE7B047EDC}"/>
            </a:ext>
          </a:extLst>
        </xdr:cNvPr>
        <xdr:cNvSpPr/>
      </xdr:nvSpPr>
      <xdr:spPr>
        <a:xfrm>
          <a:off x="2705100" y="4663440"/>
          <a:ext cx="1905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205740</xdr:colOff>
      <xdr:row>32</xdr:row>
      <xdr:rowOff>167640</xdr:rowOff>
    </xdr:from>
    <xdr:to>
      <xdr:col>13</xdr:col>
      <xdr:colOff>335280</xdr:colOff>
      <xdr:row>34</xdr:row>
      <xdr:rowOff>160020</xdr:rowOff>
    </xdr:to>
    <xdr:sp macro="" textlink="">
      <xdr:nvSpPr>
        <xdr:cNvPr id="77" name="Pfeil: nach links gekrümmt 76">
          <a:extLst>
            <a:ext uri="{FF2B5EF4-FFF2-40B4-BE49-F238E27FC236}">
              <a16:creationId xmlns:a16="http://schemas.microsoft.com/office/drawing/2014/main" id="{1BEB1697-920A-49ED-9BE3-0CF7D8FEFC40}"/>
            </a:ext>
          </a:extLst>
        </xdr:cNvPr>
        <xdr:cNvSpPr/>
      </xdr:nvSpPr>
      <xdr:spPr>
        <a:xfrm>
          <a:off x="4076700" y="650748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32</xdr:row>
      <xdr:rowOff>182880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Textfeld 77">
              <a:extLst>
                <a:ext uri="{FF2B5EF4-FFF2-40B4-BE49-F238E27FC236}">
                  <a16:creationId xmlns:a16="http://schemas.microsoft.com/office/drawing/2014/main" id="{1729AA4A-4DFD-41CA-9F01-5F032FC5A48E}"/>
                </a:ext>
              </a:extLst>
            </xdr:cNvPr>
            <xdr:cNvSpPr txBox="1"/>
          </xdr:nvSpPr>
          <xdr:spPr>
            <a:xfrm>
              <a:off x="4221480" y="51358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78" name="Textfeld 77">
              <a:extLst>
                <a:ext uri="{FF2B5EF4-FFF2-40B4-BE49-F238E27FC236}">
                  <a16:creationId xmlns:a16="http://schemas.microsoft.com/office/drawing/2014/main" id="{1729AA4A-4DFD-41CA-9F01-5F032FC5A48E}"/>
                </a:ext>
              </a:extLst>
            </xdr:cNvPr>
            <xdr:cNvSpPr txBox="1"/>
          </xdr:nvSpPr>
          <xdr:spPr>
            <a:xfrm>
              <a:off x="4221480" y="51358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Textfeld 78">
              <a:extLst>
                <a:ext uri="{FF2B5EF4-FFF2-40B4-BE49-F238E27FC236}">
                  <a16:creationId xmlns:a16="http://schemas.microsoft.com/office/drawing/2014/main" id="{C53710EE-ACDE-4797-B3A9-B3FBB4FD49A5}"/>
                </a:ext>
              </a:extLst>
            </xdr:cNvPr>
            <xdr:cNvSpPr txBox="1"/>
          </xdr:nvSpPr>
          <xdr:spPr>
            <a:xfrm>
              <a:off x="2255520" y="51282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79" name="Textfeld 78">
              <a:extLst>
                <a:ext uri="{FF2B5EF4-FFF2-40B4-BE49-F238E27FC236}">
                  <a16:creationId xmlns:a16="http://schemas.microsoft.com/office/drawing/2014/main" id="{C53710EE-ACDE-4797-B3A9-B3FBB4FD49A5}"/>
                </a:ext>
              </a:extLst>
            </xdr:cNvPr>
            <xdr:cNvSpPr txBox="1"/>
          </xdr:nvSpPr>
          <xdr:spPr>
            <a:xfrm>
              <a:off x="2255520" y="51282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47C0D5EE-C499-4E8D-9B54-4873244B4143}"/>
            </a:ext>
          </a:extLst>
        </xdr:cNvPr>
        <xdr:cNvSpPr txBox="1"/>
      </xdr:nvSpPr>
      <xdr:spPr>
        <a:xfrm>
          <a:off x="2255520" y="651510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511D3915-B141-409C-ABDE-CFEBB79EB659}"/>
            </a:ext>
          </a:extLst>
        </xdr:cNvPr>
        <xdr:cNvSpPr txBox="1"/>
      </xdr:nvSpPr>
      <xdr:spPr>
        <a:xfrm>
          <a:off x="3870960" y="653796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073A5EB4-1A8A-4550-86B7-54852020DC80}"/>
            </a:ext>
          </a:extLst>
        </xdr:cNvPr>
        <xdr:cNvSpPr txBox="1"/>
      </xdr:nvSpPr>
      <xdr:spPr>
        <a:xfrm>
          <a:off x="2255520" y="651510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77FEEB66-A172-4AA6-8B7E-B91732B298B9}"/>
            </a:ext>
          </a:extLst>
        </xdr:cNvPr>
        <xdr:cNvSpPr txBox="1"/>
      </xdr:nvSpPr>
      <xdr:spPr>
        <a:xfrm>
          <a:off x="3870960" y="653796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39</xdr:row>
      <xdr:rowOff>144780</xdr:rowOff>
    </xdr:from>
    <xdr:to>
      <xdr:col>10</xdr:col>
      <xdr:colOff>68580</xdr:colOff>
      <xdr:row>41</xdr:row>
      <xdr:rowOff>129540</xdr:rowOff>
    </xdr:to>
    <xdr:sp macro="" textlink="">
      <xdr:nvSpPr>
        <xdr:cNvPr id="85" name="Pfeil: nach rechts gekrümmt 84">
          <a:extLst>
            <a:ext uri="{FF2B5EF4-FFF2-40B4-BE49-F238E27FC236}">
              <a16:creationId xmlns:a16="http://schemas.microsoft.com/office/drawing/2014/main" id="{06A632DA-8343-4384-B374-9FD4FE730426}"/>
            </a:ext>
          </a:extLst>
        </xdr:cNvPr>
        <xdr:cNvSpPr/>
      </xdr:nvSpPr>
      <xdr:spPr>
        <a:xfrm>
          <a:off x="2705100" y="6484620"/>
          <a:ext cx="220980" cy="3810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" name="Textfeld 85">
              <a:extLst>
                <a:ext uri="{FF2B5EF4-FFF2-40B4-BE49-F238E27FC236}">
                  <a16:creationId xmlns:a16="http://schemas.microsoft.com/office/drawing/2014/main" id="{A44C6752-0E92-47D4-9807-9B068F359351}"/>
                </a:ext>
              </a:extLst>
            </xdr:cNvPr>
            <xdr:cNvSpPr txBox="1"/>
          </xdr:nvSpPr>
          <xdr:spPr>
            <a:xfrm>
              <a:off x="2255520" y="651510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86" name="Textfeld 85">
              <a:extLst>
                <a:ext uri="{FF2B5EF4-FFF2-40B4-BE49-F238E27FC236}">
                  <a16:creationId xmlns:a16="http://schemas.microsoft.com/office/drawing/2014/main" id="{A44C6752-0E92-47D4-9807-9B068F359351}"/>
                </a:ext>
              </a:extLst>
            </xdr:cNvPr>
            <xdr:cNvSpPr txBox="1"/>
          </xdr:nvSpPr>
          <xdr:spPr>
            <a:xfrm>
              <a:off x="2255520" y="651510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259080</xdr:colOff>
      <xdr:row>37</xdr:row>
      <xdr:rowOff>129540</xdr:rowOff>
    </xdr:from>
    <xdr:to>
      <xdr:col>13</xdr:col>
      <xdr:colOff>381000</xdr:colOff>
      <xdr:row>39</xdr:row>
      <xdr:rowOff>106680</xdr:rowOff>
    </xdr:to>
    <xdr:sp macro="" textlink="">
      <xdr:nvSpPr>
        <xdr:cNvPr id="87" name="Pfeil: nach links gekrümmt 86">
          <a:extLst>
            <a:ext uri="{FF2B5EF4-FFF2-40B4-BE49-F238E27FC236}">
              <a16:creationId xmlns:a16="http://schemas.microsoft.com/office/drawing/2014/main" id="{6150E3FD-A49B-43CE-82AF-F0A468D41A95}"/>
            </a:ext>
          </a:extLst>
        </xdr:cNvPr>
        <xdr:cNvSpPr/>
      </xdr:nvSpPr>
      <xdr:spPr>
        <a:xfrm>
          <a:off x="4130040" y="7459980"/>
          <a:ext cx="121920" cy="37338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37</xdr:row>
      <xdr:rowOff>106680</xdr:rowOff>
    </xdr:from>
    <xdr:to>
      <xdr:col>10</xdr:col>
      <xdr:colOff>38100</xdr:colOff>
      <xdr:row>39</xdr:row>
      <xdr:rowOff>83820</xdr:rowOff>
    </xdr:to>
    <xdr:sp macro="" textlink="">
      <xdr:nvSpPr>
        <xdr:cNvPr id="88" name="Pfeil: nach rechts gekrümmt 87">
          <a:extLst>
            <a:ext uri="{FF2B5EF4-FFF2-40B4-BE49-F238E27FC236}">
              <a16:creationId xmlns:a16="http://schemas.microsoft.com/office/drawing/2014/main" id="{57174D9C-F23C-4CE9-B9BA-8489AADFFB36}"/>
            </a:ext>
          </a:extLst>
        </xdr:cNvPr>
        <xdr:cNvSpPr/>
      </xdr:nvSpPr>
      <xdr:spPr>
        <a:xfrm>
          <a:off x="2705100" y="6050280"/>
          <a:ext cx="190500" cy="37338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228600</xdr:colOff>
      <xdr:row>39</xdr:row>
      <xdr:rowOff>167640</xdr:rowOff>
    </xdr:from>
    <xdr:to>
      <xdr:col>13</xdr:col>
      <xdr:colOff>358140</xdr:colOff>
      <xdr:row>41</xdr:row>
      <xdr:rowOff>160020</xdr:rowOff>
    </xdr:to>
    <xdr:sp macro="" textlink="">
      <xdr:nvSpPr>
        <xdr:cNvPr id="89" name="Pfeil: nach links gekrümmt 88">
          <a:extLst>
            <a:ext uri="{FF2B5EF4-FFF2-40B4-BE49-F238E27FC236}">
              <a16:creationId xmlns:a16="http://schemas.microsoft.com/office/drawing/2014/main" id="{1BB8B279-78A4-4F02-A5B4-B89FA7406764}"/>
            </a:ext>
          </a:extLst>
        </xdr:cNvPr>
        <xdr:cNvSpPr/>
      </xdr:nvSpPr>
      <xdr:spPr>
        <a:xfrm>
          <a:off x="4099560" y="7894320"/>
          <a:ext cx="129540" cy="38862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39</xdr:row>
      <xdr:rowOff>182880</xdr:rowOff>
    </xdr:from>
    <xdr:ext cx="9124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0" name="Textfeld 89">
              <a:extLst>
                <a:ext uri="{FF2B5EF4-FFF2-40B4-BE49-F238E27FC236}">
                  <a16:creationId xmlns:a16="http://schemas.microsoft.com/office/drawing/2014/main" id="{03D57582-3911-4655-9796-7A77E46DE678}"/>
                </a:ext>
              </a:extLst>
            </xdr:cNvPr>
            <xdr:cNvSpPr txBox="1"/>
          </xdr:nvSpPr>
          <xdr:spPr>
            <a:xfrm>
              <a:off x="4221480" y="652272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90" name="Textfeld 89">
              <a:extLst>
                <a:ext uri="{FF2B5EF4-FFF2-40B4-BE49-F238E27FC236}">
                  <a16:creationId xmlns:a16="http://schemas.microsoft.com/office/drawing/2014/main" id="{03D57582-3911-4655-9796-7A77E46DE678}"/>
                </a:ext>
              </a:extLst>
            </xdr:cNvPr>
            <xdr:cNvSpPr txBox="1"/>
          </xdr:nvSpPr>
          <xdr:spPr>
            <a:xfrm>
              <a:off x="4221480" y="652272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1" name="Textfeld 90">
              <a:extLst>
                <a:ext uri="{FF2B5EF4-FFF2-40B4-BE49-F238E27FC236}">
                  <a16:creationId xmlns:a16="http://schemas.microsoft.com/office/drawing/2014/main" id="{978776C2-A628-4C94-AC8B-5485C3D17FAA}"/>
                </a:ext>
              </a:extLst>
            </xdr:cNvPr>
            <xdr:cNvSpPr txBox="1"/>
          </xdr:nvSpPr>
          <xdr:spPr>
            <a:xfrm>
              <a:off x="2255520" y="651510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 xmlns="">
        <xdr:sp macro="" textlink="">
          <xdr:nvSpPr>
            <xdr:cNvPr id="91" name="Textfeld 90">
              <a:extLst>
                <a:ext uri="{FF2B5EF4-FFF2-40B4-BE49-F238E27FC236}">
                  <a16:creationId xmlns:a16="http://schemas.microsoft.com/office/drawing/2014/main" id="{978776C2-A628-4C94-AC8B-5485C3D17FAA}"/>
                </a:ext>
              </a:extLst>
            </xdr:cNvPr>
            <xdr:cNvSpPr txBox="1"/>
          </xdr:nvSpPr>
          <xdr:spPr>
            <a:xfrm>
              <a:off x="2255520" y="651510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6</xdr:col>
      <xdr:colOff>390524</xdr:colOff>
      <xdr:row>2</xdr:row>
      <xdr:rowOff>133350</xdr:rowOff>
    </xdr:from>
    <xdr:to>
      <xdr:col>6</xdr:col>
      <xdr:colOff>533399</xdr:colOff>
      <xdr:row>4</xdr:row>
      <xdr:rowOff>110490</xdr:rowOff>
    </xdr:to>
    <xdr:sp macro="" textlink="">
      <xdr:nvSpPr>
        <xdr:cNvPr id="80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2000249" y="533400"/>
          <a:ext cx="142875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400049</xdr:colOff>
      <xdr:row>4</xdr:row>
      <xdr:rowOff>142875</xdr:rowOff>
    </xdr:from>
    <xdr:to>
      <xdr:col>6</xdr:col>
      <xdr:colOff>521969</xdr:colOff>
      <xdr:row>6</xdr:row>
      <xdr:rowOff>120015</xdr:rowOff>
    </xdr:to>
    <xdr:sp macro="" textlink="">
      <xdr:nvSpPr>
        <xdr:cNvPr id="92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2009774" y="94297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219075</xdr:colOff>
      <xdr:row>2</xdr:row>
      <xdr:rowOff>114300</xdr:rowOff>
    </xdr:from>
    <xdr:to>
      <xdr:col>3</xdr:col>
      <xdr:colOff>72390</xdr:colOff>
      <xdr:row>4</xdr:row>
      <xdr:rowOff>91440</xdr:rowOff>
    </xdr:to>
    <xdr:sp macro="" textlink="">
      <xdr:nvSpPr>
        <xdr:cNvPr id="93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514350" y="51435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171450</xdr:colOff>
      <xdr:row>4</xdr:row>
      <xdr:rowOff>133350</xdr:rowOff>
    </xdr:from>
    <xdr:to>
      <xdr:col>3</xdr:col>
      <xdr:colOff>34290</xdr:colOff>
      <xdr:row>6</xdr:row>
      <xdr:rowOff>110490</xdr:rowOff>
    </xdr:to>
    <xdr:sp macro="" textlink="">
      <xdr:nvSpPr>
        <xdr:cNvPr id="94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762000" y="933450"/>
          <a:ext cx="15811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28575</xdr:colOff>
      <xdr:row>4</xdr:row>
      <xdr:rowOff>171450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7" name="Textfeld 96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2181225" y="97155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97" name="Textfeld 96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2181225" y="97155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76200</xdr:colOff>
      <xdr:row>4</xdr:row>
      <xdr:rowOff>190500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8" name="Textfeld 97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371475" y="9906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98" name="Textfeld 97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371475" y="9906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2</xdr:row>
      <xdr:rowOff>121920</xdr:rowOff>
    </xdr:from>
    <xdr:to>
      <xdr:col>13</xdr:col>
      <xdr:colOff>350520</xdr:colOff>
      <xdr:row>4</xdr:row>
      <xdr:rowOff>99060</xdr:rowOff>
    </xdr:to>
    <xdr:sp macro="" textlink="">
      <xdr:nvSpPr>
        <xdr:cNvPr id="2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4810125" y="521970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2</xdr:row>
      <xdr:rowOff>106680</xdr:rowOff>
    </xdr:from>
    <xdr:to>
      <xdr:col>10</xdr:col>
      <xdr:colOff>38100</xdr:colOff>
      <xdr:row>4</xdr:row>
      <xdr:rowOff>83820</xdr:rowOff>
    </xdr:to>
    <xdr:sp macro="" textlink="">
      <xdr:nvSpPr>
        <xdr:cNvPr id="3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3461385" y="506730"/>
          <a:ext cx="17716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213360</xdr:colOff>
      <xdr:row>4</xdr:row>
      <xdr:rowOff>152400</xdr:rowOff>
    </xdr:from>
    <xdr:to>
      <xdr:col>13</xdr:col>
      <xdr:colOff>342900</xdr:colOff>
      <xdr:row>6</xdr:row>
      <xdr:rowOff>144780</xdr:rowOff>
    </xdr:to>
    <xdr:sp macro="" textlink="">
      <xdr:nvSpPr>
        <xdr:cNvPr id="4" name="Pfeil: nach links gekrümmt 3">
          <a:extLst>
            <a:ext uri="{FF2B5EF4-FFF2-40B4-BE49-F238E27FC236}">
              <a16:creationId xmlns:a16="http://schemas.microsoft.com/office/drawing/2014/main" id="{EB9719CF-FE95-4C3F-90A3-2A8263B9930F}"/>
            </a:ext>
          </a:extLst>
        </xdr:cNvPr>
        <xdr:cNvSpPr/>
      </xdr:nvSpPr>
      <xdr:spPr>
        <a:xfrm>
          <a:off x="4794885" y="952500"/>
          <a:ext cx="129540" cy="3924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4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4932045" y="9829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4932045" y="9829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9</xdr:col>
      <xdr:colOff>480060</xdr:colOff>
      <xdr:row>4</xdr:row>
      <xdr:rowOff>144780</xdr:rowOff>
    </xdr:from>
    <xdr:to>
      <xdr:col>10</xdr:col>
      <xdr:colOff>30480</xdr:colOff>
      <xdr:row>6</xdr:row>
      <xdr:rowOff>129540</xdr:rowOff>
    </xdr:to>
    <xdr:sp macro="" textlink="">
      <xdr:nvSpPr>
        <xdr:cNvPr id="6" name="Pfeil: nach rechts gekrümmt 5">
          <a:extLst>
            <a:ext uri="{FF2B5EF4-FFF2-40B4-BE49-F238E27FC236}">
              <a16:creationId xmlns:a16="http://schemas.microsoft.com/office/drawing/2014/main" id="{13511CFE-2F24-4688-ACD6-F9B0465DD639}"/>
            </a:ext>
          </a:extLst>
        </xdr:cNvPr>
        <xdr:cNvSpPr/>
      </xdr:nvSpPr>
      <xdr:spPr>
        <a:xfrm>
          <a:off x="3461385" y="944880"/>
          <a:ext cx="169545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4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11805" y="9753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11805" y="9753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12</xdr:row>
      <xdr:rowOff>0</xdr:rowOff>
    </xdr:from>
    <xdr:ext cx="65" cy="219163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B621ADAC-39C5-4EDA-8DC2-44AB4BDB0D60}"/>
            </a:ext>
          </a:extLst>
        </xdr:cNvPr>
        <xdr:cNvSpPr txBox="1"/>
      </xdr:nvSpPr>
      <xdr:spPr>
        <a:xfrm>
          <a:off x="4581525" y="240030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11</xdr:row>
      <xdr:rowOff>144780</xdr:rowOff>
    </xdr:from>
    <xdr:to>
      <xdr:col>10</xdr:col>
      <xdr:colOff>68580</xdr:colOff>
      <xdr:row>13</xdr:row>
      <xdr:rowOff>129540</xdr:rowOff>
    </xdr:to>
    <xdr:sp macro="" textlink="">
      <xdr:nvSpPr>
        <xdr:cNvPr id="9" name="Pfeil: nach rechts gekrümmt 11">
          <a:extLst>
            <a:ext uri="{FF2B5EF4-FFF2-40B4-BE49-F238E27FC236}">
              <a16:creationId xmlns:a16="http://schemas.microsoft.com/office/drawing/2014/main" id="{695D27DF-D3F1-43EC-92C3-BD265E171B43}"/>
            </a:ext>
          </a:extLst>
        </xdr:cNvPr>
        <xdr:cNvSpPr/>
      </xdr:nvSpPr>
      <xdr:spPr>
        <a:xfrm>
          <a:off x="3461385" y="2345055"/>
          <a:ext cx="207645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11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011805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011805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19</xdr:row>
      <xdr:rowOff>0</xdr:rowOff>
    </xdr:from>
    <xdr:ext cx="65" cy="219163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D8AB522C-B81E-404D-9F08-BC84059D31EB}"/>
            </a:ext>
          </a:extLst>
        </xdr:cNvPr>
        <xdr:cNvSpPr txBox="1"/>
      </xdr:nvSpPr>
      <xdr:spPr>
        <a:xfrm>
          <a:off x="4581525" y="380047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18</xdr:row>
      <xdr:rowOff>175261</xdr:rowOff>
    </xdr:from>
    <xdr:ext cx="190302" cy="219163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69EA31C-76C5-419A-8CF3-89F7015BC81D}"/>
            </a:ext>
          </a:extLst>
        </xdr:cNvPr>
        <xdr:cNvSpPr txBox="1"/>
      </xdr:nvSpPr>
      <xdr:spPr>
        <a:xfrm>
          <a:off x="3011805" y="377571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9</xdr:col>
      <xdr:colOff>30480</xdr:colOff>
      <xdr:row>25</xdr:row>
      <xdr:rowOff>175261</xdr:rowOff>
    </xdr:from>
    <xdr:ext cx="190302" cy="219163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C2BD0F39-F0C7-4B18-85BC-D08A7F57AD77}"/>
            </a:ext>
          </a:extLst>
        </xdr:cNvPr>
        <xdr:cNvSpPr txBox="1"/>
      </xdr:nvSpPr>
      <xdr:spPr>
        <a:xfrm>
          <a:off x="3011805" y="5175886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16</xdr:col>
      <xdr:colOff>274320</xdr:colOff>
      <xdr:row>11</xdr:row>
      <xdr:rowOff>15240</xdr:rowOff>
    </xdr:from>
    <xdr:ext cx="65" cy="172227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86C5E10A-D465-4A02-8734-6C76F5FF89E8}"/>
            </a:ext>
          </a:extLst>
        </xdr:cNvPr>
        <xdr:cNvSpPr txBox="1"/>
      </xdr:nvSpPr>
      <xdr:spPr>
        <a:xfrm>
          <a:off x="6408420" y="221551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13</xdr:col>
      <xdr:colOff>228600</xdr:colOff>
      <xdr:row>9</xdr:row>
      <xdr:rowOff>121920</xdr:rowOff>
    </xdr:from>
    <xdr:to>
      <xdr:col>13</xdr:col>
      <xdr:colOff>350520</xdr:colOff>
      <xdr:row>11</xdr:row>
      <xdr:rowOff>99060</xdr:rowOff>
    </xdr:to>
    <xdr:sp macro="" textlink="">
      <xdr:nvSpPr>
        <xdr:cNvPr id="15" name="Pfeil: nach links gekrümmt 38">
          <a:extLst>
            <a:ext uri="{FF2B5EF4-FFF2-40B4-BE49-F238E27FC236}">
              <a16:creationId xmlns:a16="http://schemas.microsoft.com/office/drawing/2014/main" id="{2FD17DEA-A067-4B57-862D-1A18131982C3}"/>
            </a:ext>
          </a:extLst>
        </xdr:cNvPr>
        <xdr:cNvSpPr/>
      </xdr:nvSpPr>
      <xdr:spPr>
        <a:xfrm>
          <a:off x="4810125" y="192214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9</xdr:row>
      <xdr:rowOff>106680</xdr:rowOff>
    </xdr:from>
    <xdr:to>
      <xdr:col>10</xdr:col>
      <xdr:colOff>38100</xdr:colOff>
      <xdr:row>11</xdr:row>
      <xdr:rowOff>83820</xdr:rowOff>
    </xdr:to>
    <xdr:sp macro="" textlink="">
      <xdr:nvSpPr>
        <xdr:cNvPr id="16" name="Pfeil: nach rechts gekrümmt 39">
          <a:extLst>
            <a:ext uri="{FF2B5EF4-FFF2-40B4-BE49-F238E27FC236}">
              <a16:creationId xmlns:a16="http://schemas.microsoft.com/office/drawing/2014/main" id="{25E03519-9ACF-4C19-AD1A-BB841400A08F}"/>
            </a:ext>
          </a:extLst>
        </xdr:cNvPr>
        <xdr:cNvSpPr/>
      </xdr:nvSpPr>
      <xdr:spPr>
        <a:xfrm>
          <a:off x="3461385" y="1906905"/>
          <a:ext cx="17716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190500</xdr:colOff>
      <xdr:row>11</xdr:row>
      <xdr:rowOff>160020</xdr:rowOff>
    </xdr:from>
    <xdr:to>
      <xdr:col>13</xdr:col>
      <xdr:colOff>320040</xdr:colOff>
      <xdr:row>13</xdr:row>
      <xdr:rowOff>152400</xdr:rowOff>
    </xdr:to>
    <xdr:sp macro="" textlink="">
      <xdr:nvSpPr>
        <xdr:cNvPr id="17" name="Pfeil: nach links gekrümmt 40">
          <a:extLst>
            <a:ext uri="{FF2B5EF4-FFF2-40B4-BE49-F238E27FC236}">
              <a16:creationId xmlns:a16="http://schemas.microsoft.com/office/drawing/2014/main" id="{130094CC-4A3A-434D-8ECB-2E70551E0AAB}"/>
            </a:ext>
          </a:extLst>
        </xdr:cNvPr>
        <xdr:cNvSpPr/>
      </xdr:nvSpPr>
      <xdr:spPr>
        <a:xfrm>
          <a:off x="4772025" y="2360295"/>
          <a:ext cx="129540" cy="3924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11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feld 17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4932045" y="238315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8" name="Textfeld 17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4932045" y="238315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11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feld 18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011805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9" name="Textfeld 18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011805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19</xdr:row>
      <xdr:rowOff>0</xdr:rowOff>
    </xdr:from>
    <xdr:ext cx="65" cy="219163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85E3DB1C-A63D-479C-9421-BB83ED7B02FD}"/>
            </a:ext>
          </a:extLst>
        </xdr:cNvPr>
        <xdr:cNvSpPr txBox="1"/>
      </xdr:nvSpPr>
      <xdr:spPr>
        <a:xfrm>
          <a:off x="4581525" y="380047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18</xdr:row>
      <xdr:rowOff>144780</xdr:rowOff>
    </xdr:from>
    <xdr:to>
      <xdr:col>10</xdr:col>
      <xdr:colOff>68580</xdr:colOff>
      <xdr:row>20</xdr:row>
      <xdr:rowOff>129540</xdr:rowOff>
    </xdr:to>
    <xdr:sp macro="" textlink="">
      <xdr:nvSpPr>
        <xdr:cNvPr id="21" name="Pfeil: nach rechts gekrümmt 51">
          <a:extLst>
            <a:ext uri="{FF2B5EF4-FFF2-40B4-BE49-F238E27FC236}">
              <a16:creationId xmlns:a16="http://schemas.microsoft.com/office/drawing/2014/main" id="{BE8768BD-2CFC-4021-A29B-8069F1B00E63}"/>
            </a:ext>
          </a:extLst>
        </xdr:cNvPr>
        <xdr:cNvSpPr/>
      </xdr:nvSpPr>
      <xdr:spPr>
        <a:xfrm>
          <a:off x="3461385" y="3745230"/>
          <a:ext cx="207645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18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2" name="Textfeld 21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3011805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22" name="Textfeld 21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3011805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16</xdr:row>
      <xdr:rowOff>121920</xdr:rowOff>
    </xdr:from>
    <xdr:to>
      <xdr:col>13</xdr:col>
      <xdr:colOff>350520</xdr:colOff>
      <xdr:row>18</xdr:row>
      <xdr:rowOff>99060</xdr:rowOff>
    </xdr:to>
    <xdr:sp macro="" textlink="">
      <xdr:nvSpPr>
        <xdr:cNvPr id="23" name="Pfeil: nach links gekrümmt 53">
          <a:extLst>
            <a:ext uri="{FF2B5EF4-FFF2-40B4-BE49-F238E27FC236}">
              <a16:creationId xmlns:a16="http://schemas.microsoft.com/office/drawing/2014/main" id="{6B6B24F9-499D-42DB-BD9E-B03D9EF1C202}"/>
            </a:ext>
          </a:extLst>
        </xdr:cNvPr>
        <xdr:cNvSpPr/>
      </xdr:nvSpPr>
      <xdr:spPr>
        <a:xfrm>
          <a:off x="4810125" y="3322320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16</xdr:row>
      <xdr:rowOff>106680</xdr:rowOff>
    </xdr:from>
    <xdr:to>
      <xdr:col>10</xdr:col>
      <xdr:colOff>38100</xdr:colOff>
      <xdr:row>18</xdr:row>
      <xdr:rowOff>83820</xdr:rowOff>
    </xdr:to>
    <xdr:sp macro="" textlink="">
      <xdr:nvSpPr>
        <xdr:cNvPr id="24" name="Pfeil: nach rechts gekrümmt 54">
          <a:extLst>
            <a:ext uri="{FF2B5EF4-FFF2-40B4-BE49-F238E27FC236}">
              <a16:creationId xmlns:a16="http://schemas.microsoft.com/office/drawing/2014/main" id="{95EE7E75-6281-4AE2-8F3C-236BDD302535}"/>
            </a:ext>
          </a:extLst>
        </xdr:cNvPr>
        <xdr:cNvSpPr/>
      </xdr:nvSpPr>
      <xdr:spPr>
        <a:xfrm>
          <a:off x="3461385" y="3307080"/>
          <a:ext cx="17716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18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feld 25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4932045" y="378333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26" name="Textfeld 25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4932045" y="378333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18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feld 26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3011805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27" name="Textfeld 26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3011805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26</xdr:row>
      <xdr:rowOff>0</xdr:rowOff>
    </xdr:from>
    <xdr:ext cx="65" cy="219163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CC6145AC-DF58-40C7-BF3E-9018742D4088}"/>
            </a:ext>
          </a:extLst>
        </xdr:cNvPr>
        <xdr:cNvSpPr txBox="1"/>
      </xdr:nvSpPr>
      <xdr:spPr>
        <a:xfrm>
          <a:off x="4581525" y="52006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25</xdr:row>
      <xdr:rowOff>175261</xdr:rowOff>
    </xdr:from>
    <xdr:ext cx="190302" cy="219163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4E974FBD-614C-4114-8BFB-535802365BAF}"/>
            </a:ext>
          </a:extLst>
        </xdr:cNvPr>
        <xdr:cNvSpPr txBox="1"/>
      </xdr:nvSpPr>
      <xdr:spPr>
        <a:xfrm>
          <a:off x="3011805" y="5175886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65" cy="219163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3346914A-E1CD-4236-8738-76D76F826C35}"/>
            </a:ext>
          </a:extLst>
        </xdr:cNvPr>
        <xdr:cNvSpPr txBox="1"/>
      </xdr:nvSpPr>
      <xdr:spPr>
        <a:xfrm>
          <a:off x="4581525" y="52006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25</xdr:row>
      <xdr:rowOff>144780</xdr:rowOff>
    </xdr:from>
    <xdr:to>
      <xdr:col>10</xdr:col>
      <xdr:colOff>68580</xdr:colOff>
      <xdr:row>27</xdr:row>
      <xdr:rowOff>129540</xdr:rowOff>
    </xdr:to>
    <xdr:sp macro="" textlink="">
      <xdr:nvSpPr>
        <xdr:cNvPr id="31" name="Pfeil: nach rechts gekrümmt 61">
          <a:extLst>
            <a:ext uri="{FF2B5EF4-FFF2-40B4-BE49-F238E27FC236}">
              <a16:creationId xmlns:a16="http://schemas.microsoft.com/office/drawing/2014/main" id="{473008A8-C58D-456B-8901-E8CE741ACF57}"/>
            </a:ext>
          </a:extLst>
        </xdr:cNvPr>
        <xdr:cNvSpPr/>
      </xdr:nvSpPr>
      <xdr:spPr>
        <a:xfrm>
          <a:off x="3461385" y="5145405"/>
          <a:ext cx="207645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2" name="Textfeld 31">
              <a:extLst>
                <a:ext uri="{FF2B5EF4-FFF2-40B4-BE49-F238E27FC236}">
                  <a16:creationId xmlns:a16="http://schemas.microsoft.com/office/drawing/2014/main" id="{9E147678-A8A7-46C3-B558-8A5E60FC6AF5}"/>
                </a:ext>
              </a:extLst>
            </xdr:cNvPr>
            <xdr:cNvSpPr txBox="1"/>
          </xdr:nvSpPr>
          <xdr:spPr>
            <a:xfrm>
              <a:off x="3011805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32" name="Textfeld 31">
              <a:extLst>
                <a:ext uri="{FF2B5EF4-FFF2-40B4-BE49-F238E27FC236}">
                  <a16:creationId xmlns:a16="http://schemas.microsoft.com/office/drawing/2014/main" id="{9E147678-A8A7-46C3-B558-8A5E60FC6AF5}"/>
                </a:ext>
              </a:extLst>
            </xdr:cNvPr>
            <xdr:cNvSpPr txBox="1"/>
          </xdr:nvSpPr>
          <xdr:spPr>
            <a:xfrm>
              <a:off x="3011805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23</xdr:row>
      <xdr:rowOff>121920</xdr:rowOff>
    </xdr:from>
    <xdr:to>
      <xdr:col>13</xdr:col>
      <xdr:colOff>350520</xdr:colOff>
      <xdr:row>25</xdr:row>
      <xdr:rowOff>99060</xdr:rowOff>
    </xdr:to>
    <xdr:sp macro="" textlink="">
      <xdr:nvSpPr>
        <xdr:cNvPr id="33" name="Pfeil: nach links gekrümmt 63">
          <a:extLst>
            <a:ext uri="{FF2B5EF4-FFF2-40B4-BE49-F238E27FC236}">
              <a16:creationId xmlns:a16="http://schemas.microsoft.com/office/drawing/2014/main" id="{5C883DA1-7B87-4DE9-BBF7-473F9432C333}"/>
            </a:ext>
          </a:extLst>
        </xdr:cNvPr>
        <xdr:cNvSpPr/>
      </xdr:nvSpPr>
      <xdr:spPr>
        <a:xfrm>
          <a:off x="4810125" y="472249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23</xdr:row>
      <xdr:rowOff>106680</xdr:rowOff>
    </xdr:from>
    <xdr:to>
      <xdr:col>10</xdr:col>
      <xdr:colOff>38100</xdr:colOff>
      <xdr:row>25</xdr:row>
      <xdr:rowOff>83820</xdr:rowOff>
    </xdr:to>
    <xdr:sp macro="" textlink="">
      <xdr:nvSpPr>
        <xdr:cNvPr id="34" name="Pfeil: nach rechts gekrümmt 64">
          <a:extLst>
            <a:ext uri="{FF2B5EF4-FFF2-40B4-BE49-F238E27FC236}">
              <a16:creationId xmlns:a16="http://schemas.microsoft.com/office/drawing/2014/main" id="{DBA6DC47-FC64-44B2-9339-16886A7B35AC}"/>
            </a:ext>
          </a:extLst>
        </xdr:cNvPr>
        <xdr:cNvSpPr/>
      </xdr:nvSpPr>
      <xdr:spPr>
        <a:xfrm>
          <a:off x="3461385" y="4707255"/>
          <a:ext cx="17716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190500</xdr:colOff>
      <xdr:row>25</xdr:row>
      <xdr:rowOff>152400</xdr:rowOff>
    </xdr:from>
    <xdr:to>
      <xdr:col>13</xdr:col>
      <xdr:colOff>320040</xdr:colOff>
      <xdr:row>27</xdr:row>
      <xdr:rowOff>144780</xdr:rowOff>
    </xdr:to>
    <xdr:sp macro="" textlink="">
      <xdr:nvSpPr>
        <xdr:cNvPr id="35" name="Pfeil: nach links gekrümmt 65">
          <a:extLst>
            <a:ext uri="{FF2B5EF4-FFF2-40B4-BE49-F238E27FC236}">
              <a16:creationId xmlns:a16="http://schemas.microsoft.com/office/drawing/2014/main" id="{2465E951-E657-405A-ABA1-5C52C3460C5D}"/>
            </a:ext>
          </a:extLst>
        </xdr:cNvPr>
        <xdr:cNvSpPr/>
      </xdr:nvSpPr>
      <xdr:spPr>
        <a:xfrm>
          <a:off x="4772025" y="5153025"/>
          <a:ext cx="129540" cy="3924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25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6" name="Textfeld 35">
              <a:extLst>
                <a:ext uri="{FF2B5EF4-FFF2-40B4-BE49-F238E27FC236}">
                  <a16:creationId xmlns:a16="http://schemas.microsoft.com/office/drawing/2014/main" id="{C3536429-2AB5-40B0-B894-78F746CE8058}"/>
                </a:ext>
              </a:extLst>
            </xdr:cNvPr>
            <xdr:cNvSpPr txBox="1"/>
          </xdr:nvSpPr>
          <xdr:spPr>
            <a:xfrm>
              <a:off x="4932045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36" name="Textfeld 35">
              <a:extLst>
                <a:ext uri="{FF2B5EF4-FFF2-40B4-BE49-F238E27FC236}">
                  <a16:creationId xmlns:a16="http://schemas.microsoft.com/office/drawing/2014/main" id="{C3536429-2AB5-40B0-B894-78F746CE8058}"/>
                </a:ext>
              </a:extLst>
            </xdr:cNvPr>
            <xdr:cNvSpPr txBox="1"/>
          </xdr:nvSpPr>
          <xdr:spPr>
            <a:xfrm>
              <a:off x="4932045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feld 36">
              <a:extLst>
                <a:ext uri="{FF2B5EF4-FFF2-40B4-BE49-F238E27FC236}">
                  <a16:creationId xmlns:a16="http://schemas.microsoft.com/office/drawing/2014/main" id="{43534295-16F3-41A9-BB7E-BAD2B5F31CD4}"/>
                </a:ext>
              </a:extLst>
            </xdr:cNvPr>
            <xdr:cNvSpPr txBox="1"/>
          </xdr:nvSpPr>
          <xdr:spPr>
            <a:xfrm>
              <a:off x="3011805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37" name="Textfeld 36">
              <a:extLst>
                <a:ext uri="{FF2B5EF4-FFF2-40B4-BE49-F238E27FC236}">
                  <a16:creationId xmlns:a16="http://schemas.microsoft.com/office/drawing/2014/main" id="{43534295-16F3-41A9-BB7E-BAD2B5F31CD4}"/>
                </a:ext>
              </a:extLst>
            </xdr:cNvPr>
            <xdr:cNvSpPr txBox="1"/>
          </xdr:nvSpPr>
          <xdr:spPr>
            <a:xfrm>
              <a:off x="3011805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9</xdr:col>
      <xdr:colOff>30480</xdr:colOff>
      <xdr:row>32</xdr:row>
      <xdr:rowOff>175261</xdr:rowOff>
    </xdr:from>
    <xdr:ext cx="190302" cy="219163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D9A2E9F5-261B-410F-B5C8-06C26AD3BEE7}"/>
            </a:ext>
          </a:extLst>
        </xdr:cNvPr>
        <xdr:cNvSpPr txBox="1"/>
      </xdr:nvSpPr>
      <xdr:spPr>
        <a:xfrm>
          <a:off x="3011805" y="65760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15E73F09-4A55-430C-BA75-1374A59A1062}"/>
            </a:ext>
          </a:extLst>
        </xdr:cNvPr>
        <xdr:cNvSpPr txBox="1"/>
      </xdr:nvSpPr>
      <xdr:spPr>
        <a:xfrm>
          <a:off x="45815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32</xdr:row>
      <xdr:rowOff>175261</xdr:rowOff>
    </xdr:from>
    <xdr:ext cx="190302" cy="219163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8463C185-7CE4-460C-835E-F271046725AB}"/>
            </a:ext>
          </a:extLst>
        </xdr:cNvPr>
        <xdr:cNvSpPr txBox="1"/>
      </xdr:nvSpPr>
      <xdr:spPr>
        <a:xfrm>
          <a:off x="3011805" y="65760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B0819B58-8D6C-42EE-B2F0-CAB1A5F8612F}"/>
            </a:ext>
          </a:extLst>
        </xdr:cNvPr>
        <xdr:cNvSpPr txBox="1"/>
      </xdr:nvSpPr>
      <xdr:spPr>
        <a:xfrm>
          <a:off x="45815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32</xdr:row>
      <xdr:rowOff>144780</xdr:rowOff>
    </xdr:from>
    <xdr:to>
      <xdr:col>10</xdr:col>
      <xdr:colOff>68580</xdr:colOff>
      <xdr:row>34</xdr:row>
      <xdr:rowOff>129540</xdr:rowOff>
    </xdr:to>
    <xdr:sp macro="" textlink="">
      <xdr:nvSpPr>
        <xdr:cNvPr id="42" name="Pfeil: nach rechts gekrümmt 72">
          <a:extLst>
            <a:ext uri="{FF2B5EF4-FFF2-40B4-BE49-F238E27FC236}">
              <a16:creationId xmlns:a16="http://schemas.microsoft.com/office/drawing/2014/main" id="{67A0D9DF-1AA9-4982-9B65-4FE9DC61E7A7}"/>
            </a:ext>
          </a:extLst>
        </xdr:cNvPr>
        <xdr:cNvSpPr/>
      </xdr:nvSpPr>
      <xdr:spPr>
        <a:xfrm>
          <a:off x="3461385" y="6545580"/>
          <a:ext cx="207645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3" name="Textfeld 42">
              <a:extLst>
                <a:ext uri="{FF2B5EF4-FFF2-40B4-BE49-F238E27FC236}">
                  <a16:creationId xmlns:a16="http://schemas.microsoft.com/office/drawing/2014/main" id="{E7999F69-5819-493E-9E79-FF8DB3F9BA4F}"/>
                </a:ext>
              </a:extLst>
            </xdr:cNvPr>
            <xdr:cNvSpPr txBox="1"/>
          </xdr:nvSpPr>
          <xdr:spPr>
            <a:xfrm>
              <a:off x="301180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43" name="Textfeld 42">
              <a:extLst>
                <a:ext uri="{FF2B5EF4-FFF2-40B4-BE49-F238E27FC236}">
                  <a16:creationId xmlns:a16="http://schemas.microsoft.com/office/drawing/2014/main" id="{E7999F69-5819-493E-9E79-FF8DB3F9BA4F}"/>
                </a:ext>
              </a:extLst>
            </xdr:cNvPr>
            <xdr:cNvSpPr txBox="1"/>
          </xdr:nvSpPr>
          <xdr:spPr>
            <a:xfrm>
              <a:off x="301180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30</xdr:row>
      <xdr:rowOff>121920</xdr:rowOff>
    </xdr:from>
    <xdr:to>
      <xdr:col>13</xdr:col>
      <xdr:colOff>350520</xdr:colOff>
      <xdr:row>32</xdr:row>
      <xdr:rowOff>99060</xdr:rowOff>
    </xdr:to>
    <xdr:sp macro="" textlink="">
      <xdr:nvSpPr>
        <xdr:cNvPr id="44" name="Pfeil: nach links gekrümmt 74">
          <a:extLst>
            <a:ext uri="{FF2B5EF4-FFF2-40B4-BE49-F238E27FC236}">
              <a16:creationId xmlns:a16="http://schemas.microsoft.com/office/drawing/2014/main" id="{4F7A396B-D4FB-4F05-B048-0D25E7EBB0BF}"/>
            </a:ext>
          </a:extLst>
        </xdr:cNvPr>
        <xdr:cNvSpPr/>
      </xdr:nvSpPr>
      <xdr:spPr>
        <a:xfrm>
          <a:off x="4810125" y="6122670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30</xdr:row>
      <xdr:rowOff>106680</xdr:rowOff>
    </xdr:from>
    <xdr:to>
      <xdr:col>10</xdr:col>
      <xdr:colOff>38100</xdr:colOff>
      <xdr:row>32</xdr:row>
      <xdr:rowOff>83820</xdr:rowOff>
    </xdr:to>
    <xdr:sp macro="" textlink="">
      <xdr:nvSpPr>
        <xdr:cNvPr id="45" name="Pfeil: nach rechts gekrümmt 75">
          <a:extLst>
            <a:ext uri="{FF2B5EF4-FFF2-40B4-BE49-F238E27FC236}">
              <a16:creationId xmlns:a16="http://schemas.microsoft.com/office/drawing/2014/main" id="{5C592A19-29D5-48DE-8047-3FAE7B047EDC}"/>
            </a:ext>
          </a:extLst>
        </xdr:cNvPr>
        <xdr:cNvSpPr/>
      </xdr:nvSpPr>
      <xdr:spPr>
        <a:xfrm>
          <a:off x="3461385" y="6107430"/>
          <a:ext cx="17716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205740</xdr:colOff>
      <xdr:row>32</xdr:row>
      <xdr:rowOff>167640</xdr:rowOff>
    </xdr:from>
    <xdr:to>
      <xdr:col>13</xdr:col>
      <xdr:colOff>335280</xdr:colOff>
      <xdr:row>34</xdr:row>
      <xdr:rowOff>160020</xdr:rowOff>
    </xdr:to>
    <xdr:sp macro="" textlink="">
      <xdr:nvSpPr>
        <xdr:cNvPr id="46" name="Pfeil: nach links gekrümmt 76">
          <a:extLst>
            <a:ext uri="{FF2B5EF4-FFF2-40B4-BE49-F238E27FC236}">
              <a16:creationId xmlns:a16="http://schemas.microsoft.com/office/drawing/2014/main" id="{1BEB1697-920A-49ED-9BE3-0CF7D8FEFC40}"/>
            </a:ext>
          </a:extLst>
        </xdr:cNvPr>
        <xdr:cNvSpPr/>
      </xdr:nvSpPr>
      <xdr:spPr>
        <a:xfrm>
          <a:off x="4787265" y="6568440"/>
          <a:ext cx="129540" cy="3924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32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7" name="Textfeld 46">
              <a:extLst>
                <a:ext uri="{FF2B5EF4-FFF2-40B4-BE49-F238E27FC236}">
                  <a16:creationId xmlns:a16="http://schemas.microsoft.com/office/drawing/2014/main" id="{1729AA4A-4DFD-41CA-9F01-5F032FC5A48E}"/>
                </a:ext>
              </a:extLst>
            </xdr:cNvPr>
            <xdr:cNvSpPr txBox="1"/>
          </xdr:nvSpPr>
          <xdr:spPr>
            <a:xfrm>
              <a:off x="49320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47" name="Textfeld 46">
              <a:extLst>
                <a:ext uri="{FF2B5EF4-FFF2-40B4-BE49-F238E27FC236}">
                  <a16:creationId xmlns:a16="http://schemas.microsoft.com/office/drawing/2014/main" id="{1729AA4A-4DFD-41CA-9F01-5F032FC5A48E}"/>
                </a:ext>
              </a:extLst>
            </xdr:cNvPr>
            <xdr:cNvSpPr txBox="1"/>
          </xdr:nvSpPr>
          <xdr:spPr>
            <a:xfrm>
              <a:off x="49320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8" name="Textfeld 47">
              <a:extLst>
                <a:ext uri="{FF2B5EF4-FFF2-40B4-BE49-F238E27FC236}">
                  <a16:creationId xmlns:a16="http://schemas.microsoft.com/office/drawing/2014/main" id="{C53710EE-ACDE-4797-B3A9-B3FBB4FD49A5}"/>
                </a:ext>
              </a:extLst>
            </xdr:cNvPr>
            <xdr:cNvSpPr txBox="1"/>
          </xdr:nvSpPr>
          <xdr:spPr>
            <a:xfrm>
              <a:off x="301180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48" name="Textfeld 47">
              <a:extLst>
                <a:ext uri="{FF2B5EF4-FFF2-40B4-BE49-F238E27FC236}">
                  <a16:creationId xmlns:a16="http://schemas.microsoft.com/office/drawing/2014/main" id="{C53710EE-ACDE-4797-B3A9-B3FBB4FD49A5}"/>
                </a:ext>
              </a:extLst>
            </xdr:cNvPr>
            <xdr:cNvSpPr txBox="1"/>
          </xdr:nvSpPr>
          <xdr:spPr>
            <a:xfrm>
              <a:off x="301180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47C0D5EE-C499-4E8D-9B54-4873244B4143}"/>
            </a:ext>
          </a:extLst>
        </xdr:cNvPr>
        <xdr:cNvSpPr txBox="1"/>
      </xdr:nvSpPr>
      <xdr:spPr>
        <a:xfrm>
          <a:off x="3011805" y="7976236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511D3915-B141-409C-ABDE-CFEBB79EB659}"/>
            </a:ext>
          </a:extLst>
        </xdr:cNvPr>
        <xdr:cNvSpPr txBox="1"/>
      </xdr:nvSpPr>
      <xdr:spPr>
        <a:xfrm>
          <a:off x="4581525" y="800100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73A5EB4-1A8A-4550-86B7-54852020DC80}"/>
            </a:ext>
          </a:extLst>
        </xdr:cNvPr>
        <xdr:cNvSpPr txBox="1"/>
      </xdr:nvSpPr>
      <xdr:spPr>
        <a:xfrm>
          <a:off x="3011805" y="7976236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77FEEB66-A172-4AA6-8B7E-B91732B298B9}"/>
            </a:ext>
          </a:extLst>
        </xdr:cNvPr>
        <xdr:cNvSpPr txBox="1"/>
      </xdr:nvSpPr>
      <xdr:spPr>
        <a:xfrm>
          <a:off x="4581525" y="800100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39</xdr:row>
      <xdr:rowOff>144780</xdr:rowOff>
    </xdr:from>
    <xdr:to>
      <xdr:col>10</xdr:col>
      <xdr:colOff>68580</xdr:colOff>
      <xdr:row>41</xdr:row>
      <xdr:rowOff>129540</xdr:rowOff>
    </xdr:to>
    <xdr:sp macro="" textlink="">
      <xdr:nvSpPr>
        <xdr:cNvPr id="53" name="Pfeil: nach rechts gekrümmt 84">
          <a:extLst>
            <a:ext uri="{FF2B5EF4-FFF2-40B4-BE49-F238E27FC236}">
              <a16:creationId xmlns:a16="http://schemas.microsoft.com/office/drawing/2014/main" id="{06A632DA-8343-4384-B374-9FD4FE730426}"/>
            </a:ext>
          </a:extLst>
        </xdr:cNvPr>
        <xdr:cNvSpPr/>
      </xdr:nvSpPr>
      <xdr:spPr>
        <a:xfrm>
          <a:off x="3461385" y="7945755"/>
          <a:ext cx="207645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4" name="Textfeld 53">
              <a:extLst>
                <a:ext uri="{FF2B5EF4-FFF2-40B4-BE49-F238E27FC236}">
                  <a16:creationId xmlns:a16="http://schemas.microsoft.com/office/drawing/2014/main" id="{A44C6752-0E92-47D4-9807-9B068F359351}"/>
                </a:ext>
              </a:extLst>
            </xdr:cNvPr>
            <xdr:cNvSpPr txBox="1"/>
          </xdr:nvSpPr>
          <xdr:spPr>
            <a:xfrm>
              <a:off x="3011805" y="79762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54" name="Textfeld 53">
              <a:extLst>
                <a:ext uri="{FF2B5EF4-FFF2-40B4-BE49-F238E27FC236}">
                  <a16:creationId xmlns:a16="http://schemas.microsoft.com/office/drawing/2014/main" id="{A44C6752-0E92-47D4-9807-9B068F359351}"/>
                </a:ext>
              </a:extLst>
            </xdr:cNvPr>
            <xdr:cNvSpPr txBox="1"/>
          </xdr:nvSpPr>
          <xdr:spPr>
            <a:xfrm>
              <a:off x="3011805" y="79762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259080</xdr:colOff>
      <xdr:row>37</xdr:row>
      <xdr:rowOff>129540</xdr:rowOff>
    </xdr:from>
    <xdr:to>
      <xdr:col>13</xdr:col>
      <xdr:colOff>381000</xdr:colOff>
      <xdr:row>39</xdr:row>
      <xdr:rowOff>106680</xdr:rowOff>
    </xdr:to>
    <xdr:sp macro="" textlink="">
      <xdr:nvSpPr>
        <xdr:cNvPr id="55" name="Pfeil: nach links gekrümmt 86">
          <a:extLst>
            <a:ext uri="{FF2B5EF4-FFF2-40B4-BE49-F238E27FC236}">
              <a16:creationId xmlns:a16="http://schemas.microsoft.com/office/drawing/2014/main" id="{6150E3FD-A49B-43CE-82AF-F0A468D41A95}"/>
            </a:ext>
          </a:extLst>
        </xdr:cNvPr>
        <xdr:cNvSpPr/>
      </xdr:nvSpPr>
      <xdr:spPr>
        <a:xfrm>
          <a:off x="4840605" y="753046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37</xdr:row>
      <xdr:rowOff>106680</xdr:rowOff>
    </xdr:from>
    <xdr:to>
      <xdr:col>10</xdr:col>
      <xdr:colOff>38100</xdr:colOff>
      <xdr:row>39</xdr:row>
      <xdr:rowOff>83820</xdr:rowOff>
    </xdr:to>
    <xdr:sp macro="" textlink="">
      <xdr:nvSpPr>
        <xdr:cNvPr id="56" name="Pfeil: nach rechts gekrümmt 87">
          <a:extLst>
            <a:ext uri="{FF2B5EF4-FFF2-40B4-BE49-F238E27FC236}">
              <a16:creationId xmlns:a16="http://schemas.microsoft.com/office/drawing/2014/main" id="{57174D9C-F23C-4CE9-B9BA-8489AADFFB36}"/>
            </a:ext>
          </a:extLst>
        </xdr:cNvPr>
        <xdr:cNvSpPr/>
      </xdr:nvSpPr>
      <xdr:spPr>
        <a:xfrm>
          <a:off x="3461385" y="7507605"/>
          <a:ext cx="17716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228600</xdr:colOff>
      <xdr:row>39</xdr:row>
      <xdr:rowOff>167640</xdr:rowOff>
    </xdr:from>
    <xdr:to>
      <xdr:col>13</xdr:col>
      <xdr:colOff>358140</xdr:colOff>
      <xdr:row>41</xdr:row>
      <xdr:rowOff>160020</xdr:rowOff>
    </xdr:to>
    <xdr:sp macro="" textlink="">
      <xdr:nvSpPr>
        <xdr:cNvPr id="57" name="Pfeil: nach links gekrümmt 88">
          <a:extLst>
            <a:ext uri="{FF2B5EF4-FFF2-40B4-BE49-F238E27FC236}">
              <a16:creationId xmlns:a16="http://schemas.microsoft.com/office/drawing/2014/main" id="{1BB8B279-78A4-4F02-A5B4-B89FA7406764}"/>
            </a:ext>
          </a:extLst>
        </xdr:cNvPr>
        <xdr:cNvSpPr/>
      </xdr:nvSpPr>
      <xdr:spPr>
        <a:xfrm>
          <a:off x="4810125" y="7968615"/>
          <a:ext cx="129540" cy="3924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39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8" name="Textfeld 57">
              <a:extLst>
                <a:ext uri="{FF2B5EF4-FFF2-40B4-BE49-F238E27FC236}">
                  <a16:creationId xmlns:a16="http://schemas.microsoft.com/office/drawing/2014/main" id="{03D57582-3911-4655-9796-7A77E46DE678}"/>
                </a:ext>
              </a:extLst>
            </xdr:cNvPr>
            <xdr:cNvSpPr txBox="1"/>
          </xdr:nvSpPr>
          <xdr:spPr>
            <a:xfrm>
              <a:off x="4932045" y="798385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58" name="Textfeld 57">
              <a:extLst>
                <a:ext uri="{FF2B5EF4-FFF2-40B4-BE49-F238E27FC236}">
                  <a16:creationId xmlns:a16="http://schemas.microsoft.com/office/drawing/2014/main" id="{03D57582-3911-4655-9796-7A77E46DE678}"/>
                </a:ext>
              </a:extLst>
            </xdr:cNvPr>
            <xdr:cNvSpPr txBox="1"/>
          </xdr:nvSpPr>
          <xdr:spPr>
            <a:xfrm>
              <a:off x="4932045" y="798385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9" name="Textfeld 58">
              <a:extLst>
                <a:ext uri="{FF2B5EF4-FFF2-40B4-BE49-F238E27FC236}">
                  <a16:creationId xmlns:a16="http://schemas.microsoft.com/office/drawing/2014/main" id="{978776C2-A628-4C94-AC8B-5485C3D17FAA}"/>
                </a:ext>
              </a:extLst>
            </xdr:cNvPr>
            <xdr:cNvSpPr txBox="1"/>
          </xdr:nvSpPr>
          <xdr:spPr>
            <a:xfrm>
              <a:off x="3011805" y="79762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59" name="Textfeld 58">
              <a:extLst>
                <a:ext uri="{FF2B5EF4-FFF2-40B4-BE49-F238E27FC236}">
                  <a16:creationId xmlns:a16="http://schemas.microsoft.com/office/drawing/2014/main" id="{978776C2-A628-4C94-AC8B-5485C3D17FAA}"/>
                </a:ext>
              </a:extLst>
            </xdr:cNvPr>
            <xdr:cNvSpPr txBox="1"/>
          </xdr:nvSpPr>
          <xdr:spPr>
            <a:xfrm>
              <a:off x="3011805" y="79762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6</xdr:col>
      <xdr:colOff>390524</xdr:colOff>
      <xdr:row>2</xdr:row>
      <xdr:rowOff>133350</xdr:rowOff>
    </xdr:from>
    <xdr:to>
      <xdr:col>6</xdr:col>
      <xdr:colOff>533399</xdr:colOff>
      <xdr:row>4</xdr:row>
      <xdr:rowOff>110490</xdr:rowOff>
    </xdr:to>
    <xdr:sp macro="" textlink="">
      <xdr:nvSpPr>
        <xdr:cNvPr id="60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2200274" y="533400"/>
          <a:ext cx="142875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400049</xdr:colOff>
      <xdr:row>4</xdr:row>
      <xdr:rowOff>142875</xdr:rowOff>
    </xdr:from>
    <xdr:to>
      <xdr:col>6</xdr:col>
      <xdr:colOff>521969</xdr:colOff>
      <xdr:row>6</xdr:row>
      <xdr:rowOff>120015</xdr:rowOff>
    </xdr:to>
    <xdr:sp macro="" textlink="">
      <xdr:nvSpPr>
        <xdr:cNvPr id="61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2209799" y="94297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228600</xdr:colOff>
      <xdr:row>2</xdr:row>
      <xdr:rowOff>114300</xdr:rowOff>
    </xdr:from>
    <xdr:to>
      <xdr:col>3</xdr:col>
      <xdr:colOff>24765</xdr:colOff>
      <xdr:row>4</xdr:row>
      <xdr:rowOff>91440</xdr:rowOff>
    </xdr:to>
    <xdr:sp macro="" textlink="">
      <xdr:nvSpPr>
        <xdr:cNvPr id="62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723900" y="514350"/>
          <a:ext cx="15811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219074</xdr:colOff>
      <xdr:row>4</xdr:row>
      <xdr:rowOff>133350</xdr:rowOff>
    </xdr:from>
    <xdr:to>
      <xdr:col>3</xdr:col>
      <xdr:colOff>34289</xdr:colOff>
      <xdr:row>6</xdr:row>
      <xdr:rowOff>110490</xdr:rowOff>
    </xdr:to>
    <xdr:sp macro="" textlink="">
      <xdr:nvSpPr>
        <xdr:cNvPr id="63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714374" y="933450"/>
          <a:ext cx="177165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28575</xdr:colOff>
      <xdr:row>4</xdr:row>
      <xdr:rowOff>171450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4" name="Textfeld 63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2381250" y="97155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64" name="Textfeld 63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2381250" y="97155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1</xdr:col>
      <xdr:colOff>76200</xdr:colOff>
      <xdr:row>4</xdr:row>
      <xdr:rowOff>190500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5" name="Textfeld 64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371475" y="9906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65" name="Textfeld 64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371475" y="99060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twoCellAnchor>
    <xdr:from>
      <xdr:col>13</xdr:col>
      <xdr:colOff>228600</xdr:colOff>
      <xdr:row>9</xdr:row>
      <xdr:rowOff>121920</xdr:rowOff>
    </xdr:from>
    <xdr:to>
      <xdr:col>13</xdr:col>
      <xdr:colOff>350520</xdr:colOff>
      <xdr:row>11</xdr:row>
      <xdr:rowOff>99060</xdr:rowOff>
    </xdr:to>
    <xdr:sp macro="" textlink="">
      <xdr:nvSpPr>
        <xdr:cNvPr id="66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4905375" y="521970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9</xdr:row>
      <xdr:rowOff>106680</xdr:rowOff>
    </xdr:from>
    <xdr:to>
      <xdr:col>10</xdr:col>
      <xdr:colOff>38100</xdr:colOff>
      <xdr:row>11</xdr:row>
      <xdr:rowOff>83820</xdr:rowOff>
    </xdr:to>
    <xdr:sp macro="" textlink="">
      <xdr:nvSpPr>
        <xdr:cNvPr id="67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3461385" y="50673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11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9" name="Textfeld 68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027295" y="9829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69" name="Textfeld 68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027295" y="9829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11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1" name="Textfeld 70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11805" y="9753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71" name="Textfeld 70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11805" y="9753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7</xdr:col>
      <xdr:colOff>28575</xdr:colOff>
      <xdr:row>11</xdr:row>
      <xdr:rowOff>171450</xdr:rowOff>
    </xdr:from>
    <xdr:ext cx="65" cy="219163"/>
    <xdr:sp macro="" textlink="">
      <xdr:nvSpPr>
        <xdr:cNvPr id="76" name="Textfeld 75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2447925" y="23717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1</xdr:col>
      <xdr:colOff>76200</xdr:colOff>
      <xdr:row>11</xdr:row>
      <xdr:rowOff>190500</xdr:rowOff>
    </xdr:from>
    <xdr:ext cx="65" cy="219163"/>
    <xdr:sp macro="" textlink="">
      <xdr:nvSpPr>
        <xdr:cNvPr id="77" name="Textfeld 76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371475" y="239077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13</xdr:col>
      <xdr:colOff>0</xdr:colOff>
      <xdr:row>19</xdr:row>
      <xdr:rowOff>0</xdr:rowOff>
    </xdr:from>
    <xdr:ext cx="65" cy="219163"/>
    <xdr:sp macro="" textlink="">
      <xdr:nvSpPr>
        <xdr:cNvPr id="78" name="Textfeld 77">
          <a:extLst>
            <a:ext uri="{FF2B5EF4-FFF2-40B4-BE49-F238E27FC236}">
              <a16:creationId xmlns:a16="http://schemas.microsoft.com/office/drawing/2014/main" id="{B621ADAC-39C5-4EDA-8DC2-44AB4BDB0D60}"/>
            </a:ext>
          </a:extLst>
        </xdr:cNvPr>
        <xdr:cNvSpPr txBox="1"/>
      </xdr:nvSpPr>
      <xdr:spPr>
        <a:xfrm>
          <a:off x="4743450" y="240030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18</xdr:row>
      <xdr:rowOff>144780</xdr:rowOff>
    </xdr:from>
    <xdr:to>
      <xdr:col>10</xdr:col>
      <xdr:colOff>68580</xdr:colOff>
      <xdr:row>20</xdr:row>
      <xdr:rowOff>129540</xdr:rowOff>
    </xdr:to>
    <xdr:sp macro="" textlink="">
      <xdr:nvSpPr>
        <xdr:cNvPr id="79" name="Pfeil: nach rechts gekrümmt 11">
          <a:extLst>
            <a:ext uri="{FF2B5EF4-FFF2-40B4-BE49-F238E27FC236}">
              <a16:creationId xmlns:a16="http://schemas.microsoft.com/office/drawing/2014/main" id="{695D27DF-D3F1-43EC-92C3-BD265E171B43}"/>
            </a:ext>
          </a:extLst>
        </xdr:cNvPr>
        <xdr:cNvSpPr/>
      </xdr:nvSpPr>
      <xdr:spPr>
        <a:xfrm>
          <a:off x="3528060" y="2345055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18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0" name="Textfeld 79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078480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80" name="Textfeld 79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078480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16</xdr:row>
      <xdr:rowOff>121920</xdr:rowOff>
    </xdr:from>
    <xdr:to>
      <xdr:col>13</xdr:col>
      <xdr:colOff>350520</xdr:colOff>
      <xdr:row>18</xdr:row>
      <xdr:rowOff>99060</xdr:rowOff>
    </xdr:to>
    <xdr:sp macro="" textlink="">
      <xdr:nvSpPr>
        <xdr:cNvPr id="81" name="Pfeil: nach links gekrümmt 38">
          <a:extLst>
            <a:ext uri="{FF2B5EF4-FFF2-40B4-BE49-F238E27FC236}">
              <a16:creationId xmlns:a16="http://schemas.microsoft.com/office/drawing/2014/main" id="{2FD17DEA-A067-4B57-862D-1A18131982C3}"/>
            </a:ext>
          </a:extLst>
        </xdr:cNvPr>
        <xdr:cNvSpPr/>
      </xdr:nvSpPr>
      <xdr:spPr>
        <a:xfrm>
          <a:off x="4972050" y="192214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16</xdr:row>
      <xdr:rowOff>106680</xdr:rowOff>
    </xdr:from>
    <xdr:to>
      <xdr:col>10</xdr:col>
      <xdr:colOff>38100</xdr:colOff>
      <xdr:row>18</xdr:row>
      <xdr:rowOff>83820</xdr:rowOff>
    </xdr:to>
    <xdr:sp macro="" textlink="">
      <xdr:nvSpPr>
        <xdr:cNvPr id="82" name="Pfeil: nach rechts gekrümmt 39">
          <a:extLst>
            <a:ext uri="{FF2B5EF4-FFF2-40B4-BE49-F238E27FC236}">
              <a16:creationId xmlns:a16="http://schemas.microsoft.com/office/drawing/2014/main" id="{25E03519-9ACF-4C19-AD1A-BB841400A08F}"/>
            </a:ext>
          </a:extLst>
        </xdr:cNvPr>
        <xdr:cNvSpPr/>
      </xdr:nvSpPr>
      <xdr:spPr>
        <a:xfrm>
          <a:off x="3528060" y="1906905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190500</xdr:colOff>
      <xdr:row>18</xdr:row>
      <xdr:rowOff>160020</xdr:rowOff>
    </xdr:from>
    <xdr:to>
      <xdr:col>13</xdr:col>
      <xdr:colOff>320040</xdr:colOff>
      <xdr:row>20</xdr:row>
      <xdr:rowOff>152400</xdr:rowOff>
    </xdr:to>
    <xdr:sp macro="" textlink="">
      <xdr:nvSpPr>
        <xdr:cNvPr id="83" name="Pfeil: nach links gekrümmt 40">
          <a:extLst>
            <a:ext uri="{FF2B5EF4-FFF2-40B4-BE49-F238E27FC236}">
              <a16:creationId xmlns:a16="http://schemas.microsoft.com/office/drawing/2014/main" id="{130094CC-4A3A-434D-8ECB-2E70551E0AAB}"/>
            </a:ext>
          </a:extLst>
        </xdr:cNvPr>
        <xdr:cNvSpPr/>
      </xdr:nvSpPr>
      <xdr:spPr>
        <a:xfrm>
          <a:off x="4933950" y="2360295"/>
          <a:ext cx="129540" cy="3924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18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4" name="Textfeld 83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5093970" y="238315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84" name="Textfeld 83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5093970" y="238315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18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5" name="Textfeld 84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078480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85" name="Textfeld 84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078480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16</xdr:row>
      <xdr:rowOff>121920</xdr:rowOff>
    </xdr:from>
    <xdr:to>
      <xdr:col>13</xdr:col>
      <xdr:colOff>350520</xdr:colOff>
      <xdr:row>18</xdr:row>
      <xdr:rowOff>99060</xdr:rowOff>
    </xdr:to>
    <xdr:sp macro="" textlink="">
      <xdr:nvSpPr>
        <xdr:cNvPr id="86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4972050" y="192214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16</xdr:row>
      <xdr:rowOff>106680</xdr:rowOff>
    </xdr:from>
    <xdr:to>
      <xdr:col>10</xdr:col>
      <xdr:colOff>38100</xdr:colOff>
      <xdr:row>18</xdr:row>
      <xdr:rowOff>83820</xdr:rowOff>
    </xdr:to>
    <xdr:sp macro="" textlink="">
      <xdr:nvSpPr>
        <xdr:cNvPr id="87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3528060" y="1906905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18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9" name="Textfeld 88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093970" y="238315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89" name="Textfeld 88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093970" y="238315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18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1" name="Textfeld 90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78480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91" name="Textfeld 90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78480" y="237553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7</xdr:col>
      <xdr:colOff>28575</xdr:colOff>
      <xdr:row>18</xdr:row>
      <xdr:rowOff>171450</xdr:rowOff>
    </xdr:from>
    <xdr:ext cx="65" cy="219163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2447925" y="23717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1</xdr:col>
      <xdr:colOff>76200</xdr:colOff>
      <xdr:row>18</xdr:row>
      <xdr:rowOff>190500</xdr:rowOff>
    </xdr:from>
    <xdr:ext cx="65" cy="219163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371475" y="239077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65" cy="219163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D8AB522C-B81E-404D-9F08-BC84059D31EB}"/>
            </a:ext>
          </a:extLst>
        </xdr:cNvPr>
        <xdr:cNvSpPr txBox="1"/>
      </xdr:nvSpPr>
      <xdr:spPr>
        <a:xfrm>
          <a:off x="4743450" y="380047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25</xdr:row>
      <xdr:rowOff>175261</xdr:rowOff>
    </xdr:from>
    <xdr:ext cx="190302" cy="219163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769EA31C-76C5-419A-8CF3-89F7015BC81D}"/>
            </a:ext>
          </a:extLst>
        </xdr:cNvPr>
        <xdr:cNvSpPr txBox="1"/>
      </xdr:nvSpPr>
      <xdr:spPr>
        <a:xfrm>
          <a:off x="3078480" y="377571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26</xdr:row>
      <xdr:rowOff>0</xdr:rowOff>
    </xdr:from>
    <xdr:ext cx="65" cy="219163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85E3DB1C-A63D-479C-9421-BB83ED7B02FD}"/>
            </a:ext>
          </a:extLst>
        </xdr:cNvPr>
        <xdr:cNvSpPr txBox="1"/>
      </xdr:nvSpPr>
      <xdr:spPr>
        <a:xfrm>
          <a:off x="4743450" y="380047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25</xdr:row>
      <xdr:rowOff>144780</xdr:rowOff>
    </xdr:from>
    <xdr:to>
      <xdr:col>10</xdr:col>
      <xdr:colOff>68580</xdr:colOff>
      <xdr:row>27</xdr:row>
      <xdr:rowOff>129540</xdr:rowOff>
    </xdr:to>
    <xdr:sp macro="" textlink="">
      <xdr:nvSpPr>
        <xdr:cNvPr id="97" name="Pfeil: nach rechts gekrümmt 51">
          <a:extLst>
            <a:ext uri="{FF2B5EF4-FFF2-40B4-BE49-F238E27FC236}">
              <a16:creationId xmlns:a16="http://schemas.microsoft.com/office/drawing/2014/main" id="{BE8768BD-2CFC-4021-A29B-8069F1B00E63}"/>
            </a:ext>
          </a:extLst>
        </xdr:cNvPr>
        <xdr:cNvSpPr/>
      </xdr:nvSpPr>
      <xdr:spPr>
        <a:xfrm>
          <a:off x="3528060" y="3745230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8" name="Textfeld 97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98" name="Textfeld 97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23</xdr:row>
      <xdr:rowOff>121920</xdr:rowOff>
    </xdr:from>
    <xdr:to>
      <xdr:col>13</xdr:col>
      <xdr:colOff>350520</xdr:colOff>
      <xdr:row>25</xdr:row>
      <xdr:rowOff>99060</xdr:rowOff>
    </xdr:to>
    <xdr:sp macro="" textlink="">
      <xdr:nvSpPr>
        <xdr:cNvPr id="99" name="Pfeil: nach links gekrümmt 53">
          <a:extLst>
            <a:ext uri="{FF2B5EF4-FFF2-40B4-BE49-F238E27FC236}">
              <a16:creationId xmlns:a16="http://schemas.microsoft.com/office/drawing/2014/main" id="{6B6B24F9-499D-42DB-BD9E-B03D9EF1C202}"/>
            </a:ext>
          </a:extLst>
        </xdr:cNvPr>
        <xdr:cNvSpPr/>
      </xdr:nvSpPr>
      <xdr:spPr>
        <a:xfrm>
          <a:off x="4972050" y="3322320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23</xdr:row>
      <xdr:rowOff>106680</xdr:rowOff>
    </xdr:from>
    <xdr:to>
      <xdr:col>10</xdr:col>
      <xdr:colOff>38100</xdr:colOff>
      <xdr:row>25</xdr:row>
      <xdr:rowOff>83820</xdr:rowOff>
    </xdr:to>
    <xdr:sp macro="" textlink="">
      <xdr:nvSpPr>
        <xdr:cNvPr id="100" name="Pfeil: nach rechts gekrümmt 54">
          <a:extLst>
            <a:ext uri="{FF2B5EF4-FFF2-40B4-BE49-F238E27FC236}">
              <a16:creationId xmlns:a16="http://schemas.microsoft.com/office/drawing/2014/main" id="{95EE7E75-6281-4AE2-8F3C-236BDD302535}"/>
            </a:ext>
          </a:extLst>
        </xdr:cNvPr>
        <xdr:cNvSpPr/>
      </xdr:nvSpPr>
      <xdr:spPr>
        <a:xfrm>
          <a:off x="3528060" y="330708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25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1" name="Textfeld 100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5093970" y="378333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01" name="Textfeld 100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5093970" y="378333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2" name="Textfeld 101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02" name="Textfeld 101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26</xdr:row>
      <xdr:rowOff>0</xdr:rowOff>
    </xdr:from>
    <xdr:ext cx="65" cy="219163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B621ADAC-39C5-4EDA-8DC2-44AB4BDB0D60}"/>
            </a:ext>
          </a:extLst>
        </xdr:cNvPr>
        <xdr:cNvSpPr txBox="1"/>
      </xdr:nvSpPr>
      <xdr:spPr>
        <a:xfrm>
          <a:off x="4743450" y="380047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25</xdr:row>
      <xdr:rowOff>144780</xdr:rowOff>
    </xdr:from>
    <xdr:to>
      <xdr:col>10</xdr:col>
      <xdr:colOff>68580</xdr:colOff>
      <xdr:row>27</xdr:row>
      <xdr:rowOff>129540</xdr:rowOff>
    </xdr:to>
    <xdr:sp macro="" textlink="">
      <xdr:nvSpPr>
        <xdr:cNvPr id="104" name="Pfeil: nach rechts gekrümmt 11">
          <a:extLst>
            <a:ext uri="{FF2B5EF4-FFF2-40B4-BE49-F238E27FC236}">
              <a16:creationId xmlns:a16="http://schemas.microsoft.com/office/drawing/2014/main" id="{695D27DF-D3F1-43EC-92C3-BD265E171B43}"/>
            </a:ext>
          </a:extLst>
        </xdr:cNvPr>
        <xdr:cNvSpPr/>
      </xdr:nvSpPr>
      <xdr:spPr>
        <a:xfrm>
          <a:off x="3528060" y="3745230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5" name="Textfeld 104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05" name="Textfeld 104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23</xdr:row>
      <xdr:rowOff>121920</xdr:rowOff>
    </xdr:from>
    <xdr:to>
      <xdr:col>13</xdr:col>
      <xdr:colOff>350520</xdr:colOff>
      <xdr:row>25</xdr:row>
      <xdr:rowOff>99060</xdr:rowOff>
    </xdr:to>
    <xdr:sp macro="" textlink="">
      <xdr:nvSpPr>
        <xdr:cNvPr id="106" name="Pfeil: nach links gekrümmt 38">
          <a:extLst>
            <a:ext uri="{FF2B5EF4-FFF2-40B4-BE49-F238E27FC236}">
              <a16:creationId xmlns:a16="http://schemas.microsoft.com/office/drawing/2014/main" id="{2FD17DEA-A067-4B57-862D-1A18131982C3}"/>
            </a:ext>
          </a:extLst>
        </xdr:cNvPr>
        <xdr:cNvSpPr/>
      </xdr:nvSpPr>
      <xdr:spPr>
        <a:xfrm>
          <a:off x="4972050" y="3322320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23</xdr:row>
      <xdr:rowOff>106680</xdr:rowOff>
    </xdr:from>
    <xdr:to>
      <xdr:col>10</xdr:col>
      <xdr:colOff>38100</xdr:colOff>
      <xdr:row>25</xdr:row>
      <xdr:rowOff>83820</xdr:rowOff>
    </xdr:to>
    <xdr:sp macro="" textlink="">
      <xdr:nvSpPr>
        <xdr:cNvPr id="107" name="Pfeil: nach rechts gekrümmt 39">
          <a:extLst>
            <a:ext uri="{FF2B5EF4-FFF2-40B4-BE49-F238E27FC236}">
              <a16:creationId xmlns:a16="http://schemas.microsoft.com/office/drawing/2014/main" id="{25E03519-9ACF-4C19-AD1A-BB841400A08F}"/>
            </a:ext>
          </a:extLst>
        </xdr:cNvPr>
        <xdr:cNvSpPr/>
      </xdr:nvSpPr>
      <xdr:spPr>
        <a:xfrm>
          <a:off x="3528060" y="330708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190500</xdr:colOff>
      <xdr:row>25</xdr:row>
      <xdr:rowOff>160020</xdr:rowOff>
    </xdr:from>
    <xdr:to>
      <xdr:col>13</xdr:col>
      <xdr:colOff>320040</xdr:colOff>
      <xdr:row>27</xdr:row>
      <xdr:rowOff>152400</xdr:rowOff>
    </xdr:to>
    <xdr:sp macro="" textlink="">
      <xdr:nvSpPr>
        <xdr:cNvPr id="108" name="Pfeil: nach links gekrümmt 40">
          <a:extLst>
            <a:ext uri="{FF2B5EF4-FFF2-40B4-BE49-F238E27FC236}">
              <a16:creationId xmlns:a16="http://schemas.microsoft.com/office/drawing/2014/main" id="{130094CC-4A3A-434D-8ECB-2E70551E0AAB}"/>
            </a:ext>
          </a:extLst>
        </xdr:cNvPr>
        <xdr:cNvSpPr/>
      </xdr:nvSpPr>
      <xdr:spPr>
        <a:xfrm>
          <a:off x="4933950" y="3760470"/>
          <a:ext cx="129540" cy="39243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25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9" name="Textfeld 108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5093970" y="378333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09" name="Textfeld 108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5093970" y="378333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0" name="Textfeld 109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10" name="Textfeld 109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23</xdr:row>
      <xdr:rowOff>121920</xdr:rowOff>
    </xdr:from>
    <xdr:to>
      <xdr:col>13</xdr:col>
      <xdr:colOff>350520</xdr:colOff>
      <xdr:row>25</xdr:row>
      <xdr:rowOff>99060</xdr:rowOff>
    </xdr:to>
    <xdr:sp macro="" textlink="">
      <xdr:nvSpPr>
        <xdr:cNvPr id="111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4972050" y="3322320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23</xdr:row>
      <xdr:rowOff>106680</xdr:rowOff>
    </xdr:from>
    <xdr:to>
      <xdr:col>10</xdr:col>
      <xdr:colOff>38100</xdr:colOff>
      <xdr:row>25</xdr:row>
      <xdr:rowOff>83820</xdr:rowOff>
    </xdr:to>
    <xdr:sp macro="" textlink="">
      <xdr:nvSpPr>
        <xdr:cNvPr id="112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3528060" y="330708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25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3" name="Textfeld 112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093970" y="378333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13" name="Textfeld 112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093970" y="378333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25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4" name="Textfeld 113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14" name="Textfeld 113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78480" y="377571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7</xdr:col>
      <xdr:colOff>28575</xdr:colOff>
      <xdr:row>25</xdr:row>
      <xdr:rowOff>171450</xdr:rowOff>
    </xdr:from>
    <xdr:ext cx="65" cy="219163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2447925" y="377190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1</xdr:col>
      <xdr:colOff>76200</xdr:colOff>
      <xdr:row>25</xdr:row>
      <xdr:rowOff>190500</xdr:rowOff>
    </xdr:from>
    <xdr:ext cx="65" cy="219163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371475" y="37909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32</xdr:row>
      <xdr:rowOff>175261</xdr:rowOff>
    </xdr:from>
    <xdr:ext cx="190302" cy="219163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C2BD0F39-F0C7-4B18-85BC-D08A7F57AD77}"/>
            </a:ext>
          </a:extLst>
        </xdr:cNvPr>
        <xdr:cNvSpPr txBox="1"/>
      </xdr:nvSpPr>
      <xdr:spPr>
        <a:xfrm>
          <a:off x="3078480" y="5175886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CC6145AC-DF58-40C7-BF3E-9018742D4088}"/>
            </a:ext>
          </a:extLst>
        </xdr:cNvPr>
        <xdr:cNvSpPr txBox="1"/>
      </xdr:nvSpPr>
      <xdr:spPr>
        <a:xfrm>
          <a:off x="4743450" y="52006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32</xdr:row>
      <xdr:rowOff>175261</xdr:rowOff>
    </xdr:from>
    <xdr:ext cx="190302" cy="219163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4E974FBD-614C-4114-8BFB-535802365BAF}"/>
            </a:ext>
          </a:extLst>
        </xdr:cNvPr>
        <xdr:cNvSpPr txBox="1"/>
      </xdr:nvSpPr>
      <xdr:spPr>
        <a:xfrm>
          <a:off x="3078480" y="5175886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3346914A-E1CD-4236-8738-76D76F826C35}"/>
            </a:ext>
          </a:extLst>
        </xdr:cNvPr>
        <xdr:cNvSpPr txBox="1"/>
      </xdr:nvSpPr>
      <xdr:spPr>
        <a:xfrm>
          <a:off x="4743450" y="52006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32</xdr:row>
      <xdr:rowOff>144780</xdr:rowOff>
    </xdr:from>
    <xdr:to>
      <xdr:col>10</xdr:col>
      <xdr:colOff>68580</xdr:colOff>
      <xdr:row>34</xdr:row>
      <xdr:rowOff>129540</xdr:rowOff>
    </xdr:to>
    <xdr:sp macro="" textlink="">
      <xdr:nvSpPr>
        <xdr:cNvPr id="121" name="Pfeil: nach rechts gekrümmt 61">
          <a:extLst>
            <a:ext uri="{FF2B5EF4-FFF2-40B4-BE49-F238E27FC236}">
              <a16:creationId xmlns:a16="http://schemas.microsoft.com/office/drawing/2014/main" id="{473008A8-C58D-456B-8901-E8CE741ACF57}"/>
            </a:ext>
          </a:extLst>
        </xdr:cNvPr>
        <xdr:cNvSpPr/>
      </xdr:nvSpPr>
      <xdr:spPr>
        <a:xfrm>
          <a:off x="3528060" y="5145405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2" name="Textfeld 121">
              <a:extLst>
                <a:ext uri="{FF2B5EF4-FFF2-40B4-BE49-F238E27FC236}">
                  <a16:creationId xmlns:a16="http://schemas.microsoft.com/office/drawing/2014/main" id="{9E147678-A8A7-46C3-B558-8A5E60FC6AF5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22" name="Textfeld 121">
              <a:extLst>
                <a:ext uri="{FF2B5EF4-FFF2-40B4-BE49-F238E27FC236}">
                  <a16:creationId xmlns:a16="http://schemas.microsoft.com/office/drawing/2014/main" id="{9E147678-A8A7-46C3-B558-8A5E60FC6AF5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30</xdr:row>
      <xdr:rowOff>121920</xdr:rowOff>
    </xdr:from>
    <xdr:to>
      <xdr:col>13</xdr:col>
      <xdr:colOff>350520</xdr:colOff>
      <xdr:row>32</xdr:row>
      <xdr:rowOff>99060</xdr:rowOff>
    </xdr:to>
    <xdr:sp macro="" textlink="">
      <xdr:nvSpPr>
        <xdr:cNvPr id="123" name="Pfeil: nach links gekrümmt 63">
          <a:extLst>
            <a:ext uri="{FF2B5EF4-FFF2-40B4-BE49-F238E27FC236}">
              <a16:creationId xmlns:a16="http://schemas.microsoft.com/office/drawing/2014/main" id="{5C883DA1-7B87-4DE9-BBF7-473F9432C333}"/>
            </a:ext>
          </a:extLst>
        </xdr:cNvPr>
        <xdr:cNvSpPr/>
      </xdr:nvSpPr>
      <xdr:spPr>
        <a:xfrm>
          <a:off x="4972050" y="472249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30</xdr:row>
      <xdr:rowOff>106680</xdr:rowOff>
    </xdr:from>
    <xdr:to>
      <xdr:col>10</xdr:col>
      <xdr:colOff>38100</xdr:colOff>
      <xdr:row>32</xdr:row>
      <xdr:rowOff>83820</xdr:rowOff>
    </xdr:to>
    <xdr:sp macro="" textlink="">
      <xdr:nvSpPr>
        <xdr:cNvPr id="124" name="Pfeil: nach rechts gekrümmt 64">
          <a:extLst>
            <a:ext uri="{FF2B5EF4-FFF2-40B4-BE49-F238E27FC236}">
              <a16:creationId xmlns:a16="http://schemas.microsoft.com/office/drawing/2014/main" id="{DBA6DC47-FC64-44B2-9339-16886A7B35AC}"/>
            </a:ext>
          </a:extLst>
        </xdr:cNvPr>
        <xdr:cNvSpPr/>
      </xdr:nvSpPr>
      <xdr:spPr>
        <a:xfrm>
          <a:off x="3528060" y="4707255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32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6" name="Textfeld 125">
              <a:extLst>
                <a:ext uri="{FF2B5EF4-FFF2-40B4-BE49-F238E27FC236}">
                  <a16:creationId xmlns:a16="http://schemas.microsoft.com/office/drawing/2014/main" id="{C3536429-2AB5-40B0-B894-78F746CE8058}"/>
                </a:ext>
              </a:extLst>
            </xdr:cNvPr>
            <xdr:cNvSpPr txBox="1"/>
          </xdr:nvSpPr>
          <xdr:spPr>
            <a:xfrm>
              <a:off x="5093970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26" name="Textfeld 125">
              <a:extLst>
                <a:ext uri="{FF2B5EF4-FFF2-40B4-BE49-F238E27FC236}">
                  <a16:creationId xmlns:a16="http://schemas.microsoft.com/office/drawing/2014/main" id="{C3536429-2AB5-40B0-B894-78F746CE8058}"/>
                </a:ext>
              </a:extLst>
            </xdr:cNvPr>
            <xdr:cNvSpPr txBox="1"/>
          </xdr:nvSpPr>
          <xdr:spPr>
            <a:xfrm>
              <a:off x="5093970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7" name="Textfeld 126">
              <a:extLst>
                <a:ext uri="{FF2B5EF4-FFF2-40B4-BE49-F238E27FC236}">
                  <a16:creationId xmlns:a16="http://schemas.microsoft.com/office/drawing/2014/main" id="{43534295-16F3-41A9-BB7E-BAD2B5F31CD4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27" name="Textfeld 126">
              <a:extLst>
                <a:ext uri="{FF2B5EF4-FFF2-40B4-BE49-F238E27FC236}">
                  <a16:creationId xmlns:a16="http://schemas.microsoft.com/office/drawing/2014/main" id="{43534295-16F3-41A9-BB7E-BAD2B5F31CD4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D8AB522C-B81E-404D-9F08-BC84059D31EB}"/>
            </a:ext>
          </a:extLst>
        </xdr:cNvPr>
        <xdr:cNvSpPr txBox="1"/>
      </xdr:nvSpPr>
      <xdr:spPr>
        <a:xfrm>
          <a:off x="4743450" y="52006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32</xdr:row>
      <xdr:rowOff>175261</xdr:rowOff>
    </xdr:from>
    <xdr:ext cx="190302" cy="219163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769EA31C-76C5-419A-8CF3-89F7015BC81D}"/>
            </a:ext>
          </a:extLst>
        </xdr:cNvPr>
        <xdr:cNvSpPr txBox="1"/>
      </xdr:nvSpPr>
      <xdr:spPr>
        <a:xfrm>
          <a:off x="3078480" y="5175886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85E3DB1C-A63D-479C-9421-BB83ED7B02FD}"/>
            </a:ext>
          </a:extLst>
        </xdr:cNvPr>
        <xdr:cNvSpPr txBox="1"/>
      </xdr:nvSpPr>
      <xdr:spPr>
        <a:xfrm>
          <a:off x="4743450" y="52006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32</xdr:row>
      <xdr:rowOff>144780</xdr:rowOff>
    </xdr:from>
    <xdr:to>
      <xdr:col>10</xdr:col>
      <xdr:colOff>68580</xdr:colOff>
      <xdr:row>34</xdr:row>
      <xdr:rowOff>129540</xdr:rowOff>
    </xdr:to>
    <xdr:sp macro="" textlink="">
      <xdr:nvSpPr>
        <xdr:cNvPr id="131" name="Pfeil: nach rechts gekrümmt 51">
          <a:extLst>
            <a:ext uri="{FF2B5EF4-FFF2-40B4-BE49-F238E27FC236}">
              <a16:creationId xmlns:a16="http://schemas.microsoft.com/office/drawing/2014/main" id="{BE8768BD-2CFC-4021-A29B-8069F1B00E63}"/>
            </a:ext>
          </a:extLst>
        </xdr:cNvPr>
        <xdr:cNvSpPr/>
      </xdr:nvSpPr>
      <xdr:spPr>
        <a:xfrm>
          <a:off x="3528060" y="5145405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2" name="Textfeld 131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32" name="Textfeld 131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30</xdr:row>
      <xdr:rowOff>121920</xdr:rowOff>
    </xdr:from>
    <xdr:to>
      <xdr:col>13</xdr:col>
      <xdr:colOff>350520</xdr:colOff>
      <xdr:row>32</xdr:row>
      <xdr:rowOff>99060</xdr:rowOff>
    </xdr:to>
    <xdr:sp macro="" textlink="">
      <xdr:nvSpPr>
        <xdr:cNvPr id="133" name="Pfeil: nach links gekrümmt 53">
          <a:extLst>
            <a:ext uri="{FF2B5EF4-FFF2-40B4-BE49-F238E27FC236}">
              <a16:creationId xmlns:a16="http://schemas.microsoft.com/office/drawing/2014/main" id="{6B6B24F9-499D-42DB-BD9E-B03D9EF1C202}"/>
            </a:ext>
          </a:extLst>
        </xdr:cNvPr>
        <xdr:cNvSpPr/>
      </xdr:nvSpPr>
      <xdr:spPr>
        <a:xfrm>
          <a:off x="4972050" y="472249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30</xdr:row>
      <xdr:rowOff>106680</xdr:rowOff>
    </xdr:from>
    <xdr:to>
      <xdr:col>10</xdr:col>
      <xdr:colOff>38100</xdr:colOff>
      <xdr:row>32</xdr:row>
      <xdr:rowOff>83820</xdr:rowOff>
    </xdr:to>
    <xdr:sp macro="" textlink="">
      <xdr:nvSpPr>
        <xdr:cNvPr id="134" name="Pfeil: nach rechts gekrümmt 54">
          <a:extLst>
            <a:ext uri="{FF2B5EF4-FFF2-40B4-BE49-F238E27FC236}">
              <a16:creationId xmlns:a16="http://schemas.microsoft.com/office/drawing/2014/main" id="{95EE7E75-6281-4AE2-8F3C-236BDD302535}"/>
            </a:ext>
          </a:extLst>
        </xdr:cNvPr>
        <xdr:cNvSpPr/>
      </xdr:nvSpPr>
      <xdr:spPr>
        <a:xfrm>
          <a:off x="3528060" y="4707255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32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5" name="Textfeld 134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5093970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35" name="Textfeld 134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5093970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6" name="Textfeld 135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36" name="Textfeld 135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33</xdr:row>
      <xdr:rowOff>0</xdr:rowOff>
    </xdr:from>
    <xdr:ext cx="65" cy="219163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B621ADAC-39C5-4EDA-8DC2-44AB4BDB0D60}"/>
            </a:ext>
          </a:extLst>
        </xdr:cNvPr>
        <xdr:cNvSpPr txBox="1"/>
      </xdr:nvSpPr>
      <xdr:spPr>
        <a:xfrm>
          <a:off x="4743450" y="52006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32</xdr:row>
      <xdr:rowOff>144780</xdr:rowOff>
    </xdr:from>
    <xdr:to>
      <xdr:col>10</xdr:col>
      <xdr:colOff>68580</xdr:colOff>
      <xdr:row>34</xdr:row>
      <xdr:rowOff>129540</xdr:rowOff>
    </xdr:to>
    <xdr:sp macro="" textlink="">
      <xdr:nvSpPr>
        <xdr:cNvPr id="138" name="Pfeil: nach rechts gekrümmt 11">
          <a:extLst>
            <a:ext uri="{FF2B5EF4-FFF2-40B4-BE49-F238E27FC236}">
              <a16:creationId xmlns:a16="http://schemas.microsoft.com/office/drawing/2014/main" id="{695D27DF-D3F1-43EC-92C3-BD265E171B43}"/>
            </a:ext>
          </a:extLst>
        </xdr:cNvPr>
        <xdr:cNvSpPr/>
      </xdr:nvSpPr>
      <xdr:spPr>
        <a:xfrm>
          <a:off x="3528060" y="5145405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9" name="Textfeld 138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39" name="Textfeld 138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30</xdr:row>
      <xdr:rowOff>121920</xdr:rowOff>
    </xdr:from>
    <xdr:to>
      <xdr:col>13</xdr:col>
      <xdr:colOff>350520</xdr:colOff>
      <xdr:row>32</xdr:row>
      <xdr:rowOff>99060</xdr:rowOff>
    </xdr:to>
    <xdr:sp macro="" textlink="">
      <xdr:nvSpPr>
        <xdr:cNvPr id="140" name="Pfeil: nach links gekrümmt 38">
          <a:extLst>
            <a:ext uri="{FF2B5EF4-FFF2-40B4-BE49-F238E27FC236}">
              <a16:creationId xmlns:a16="http://schemas.microsoft.com/office/drawing/2014/main" id="{2FD17DEA-A067-4B57-862D-1A18131982C3}"/>
            </a:ext>
          </a:extLst>
        </xdr:cNvPr>
        <xdr:cNvSpPr/>
      </xdr:nvSpPr>
      <xdr:spPr>
        <a:xfrm>
          <a:off x="4972050" y="472249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30</xdr:row>
      <xdr:rowOff>106680</xdr:rowOff>
    </xdr:from>
    <xdr:to>
      <xdr:col>10</xdr:col>
      <xdr:colOff>38100</xdr:colOff>
      <xdr:row>32</xdr:row>
      <xdr:rowOff>83820</xdr:rowOff>
    </xdr:to>
    <xdr:sp macro="" textlink="">
      <xdr:nvSpPr>
        <xdr:cNvPr id="141" name="Pfeil: nach rechts gekrümmt 39">
          <a:extLst>
            <a:ext uri="{FF2B5EF4-FFF2-40B4-BE49-F238E27FC236}">
              <a16:creationId xmlns:a16="http://schemas.microsoft.com/office/drawing/2014/main" id="{25E03519-9ACF-4C19-AD1A-BB841400A08F}"/>
            </a:ext>
          </a:extLst>
        </xdr:cNvPr>
        <xdr:cNvSpPr/>
      </xdr:nvSpPr>
      <xdr:spPr>
        <a:xfrm>
          <a:off x="3528060" y="4707255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32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3" name="Textfeld 142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5093970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43" name="Textfeld 142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5093970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4" name="Textfeld 143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44" name="Textfeld 143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13</xdr:col>
      <xdr:colOff>228600</xdr:colOff>
      <xdr:row>30</xdr:row>
      <xdr:rowOff>121920</xdr:rowOff>
    </xdr:from>
    <xdr:to>
      <xdr:col>13</xdr:col>
      <xdr:colOff>350520</xdr:colOff>
      <xdr:row>32</xdr:row>
      <xdr:rowOff>99060</xdr:rowOff>
    </xdr:to>
    <xdr:sp macro="" textlink="">
      <xdr:nvSpPr>
        <xdr:cNvPr id="145" name="Pfeil: nach links gekrümmt 1">
          <a:extLst>
            <a:ext uri="{FF2B5EF4-FFF2-40B4-BE49-F238E27FC236}">
              <a16:creationId xmlns:a16="http://schemas.microsoft.com/office/drawing/2014/main" id="{A7FA4A2A-50A4-4D2B-B08C-4EAE6566E579}"/>
            </a:ext>
          </a:extLst>
        </xdr:cNvPr>
        <xdr:cNvSpPr/>
      </xdr:nvSpPr>
      <xdr:spPr>
        <a:xfrm>
          <a:off x="4972050" y="4722495"/>
          <a:ext cx="121920" cy="37719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480060</xdr:colOff>
      <xdr:row>30</xdr:row>
      <xdr:rowOff>106680</xdr:rowOff>
    </xdr:from>
    <xdr:to>
      <xdr:col>10</xdr:col>
      <xdr:colOff>38100</xdr:colOff>
      <xdr:row>32</xdr:row>
      <xdr:rowOff>83820</xdr:rowOff>
    </xdr:to>
    <xdr:sp macro="" textlink="">
      <xdr:nvSpPr>
        <xdr:cNvPr id="146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3528060" y="4707255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32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7" name="Textfeld 146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093970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47" name="Textfeld 146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093970" y="5183505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32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8" name="Textfeld 147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48" name="Textfeld 147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078480" y="5175886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7</xdr:col>
      <xdr:colOff>28575</xdr:colOff>
      <xdr:row>32</xdr:row>
      <xdr:rowOff>171450</xdr:rowOff>
    </xdr:from>
    <xdr:ext cx="65" cy="219163"/>
    <xdr:sp macro="" textlink="">
      <xdr:nvSpPr>
        <xdr:cNvPr id="149" name="Textfeld 148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2447925" y="517207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1</xdr:col>
      <xdr:colOff>76200</xdr:colOff>
      <xdr:row>32</xdr:row>
      <xdr:rowOff>190500</xdr:rowOff>
    </xdr:from>
    <xdr:ext cx="65" cy="219163"/>
    <xdr:sp macro="" textlink="">
      <xdr:nvSpPr>
        <xdr:cNvPr id="150" name="Textfeld 149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371475" y="51911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151" name="Textfeld 150">
          <a:extLst>
            <a:ext uri="{FF2B5EF4-FFF2-40B4-BE49-F238E27FC236}">
              <a16:creationId xmlns:a16="http://schemas.microsoft.com/office/drawing/2014/main" id="{D9A2E9F5-261B-410F-B5C8-06C26AD3BEE7}"/>
            </a:ext>
          </a:extLst>
        </xdr:cNvPr>
        <xdr:cNvSpPr txBox="1"/>
      </xdr:nvSpPr>
      <xdr:spPr>
        <a:xfrm>
          <a:off x="3107055" y="65760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152" name="Textfeld 151">
          <a:extLst>
            <a:ext uri="{FF2B5EF4-FFF2-40B4-BE49-F238E27FC236}">
              <a16:creationId xmlns:a16="http://schemas.microsoft.com/office/drawing/2014/main" id="{15E73F09-4A55-430C-BA75-1374A59A1062}"/>
            </a:ext>
          </a:extLst>
        </xdr:cNvPr>
        <xdr:cNvSpPr txBox="1"/>
      </xdr:nvSpPr>
      <xdr:spPr>
        <a:xfrm>
          <a:off x="47720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153" name="Textfeld 152">
          <a:extLst>
            <a:ext uri="{FF2B5EF4-FFF2-40B4-BE49-F238E27FC236}">
              <a16:creationId xmlns:a16="http://schemas.microsoft.com/office/drawing/2014/main" id="{8463C185-7CE4-460C-835E-F271046725AB}"/>
            </a:ext>
          </a:extLst>
        </xdr:cNvPr>
        <xdr:cNvSpPr txBox="1"/>
      </xdr:nvSpPr>
      <xdr:spPr>
        <a:xfrm>
          <a:off x="3107055" y="65760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154" name="Textfeld 153">
          <a:extLst>
            <a:ext uri="{FF2B5EF4-FFF2-40B4-BE49-F238E27FC236}">
              <a16:creationId xmlns:a16="http://schemas.microsoft.com/office/drawing/2014/main" id="{B0819B58-8D6C-42EE-B2F0-CAB1A5F8612F}"/>
            </a:ext>
          </a:extLst>
        </xdr:cNvPr>
        <xdr:cNvSpPr txBox="1"/>
      </xdr:nvSpPr>
      <xdr:spPr>
        <a:xfrm>
          <a:off x="47720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39</xdr:row>
      <xdr:rowOff>144780</xdr:rowOff>
    </xdr:from>
    <xdr:to>
      <xdr:col>10</xdr:col>
      <xdr:colOff>68580</xdr:colOff>
      <xdr:row>41</xdr:row>
      <xdr:rowOff>129540</xdr:rowOff>
    </xdr:to>
    <xdr:sp macro="" textlink="">
      <xdr:nvSpPr>
        <xdr:cNvPr id="155" name="Pfeil: nach rechts gekrümmt 72">
          <a:extLst>
            <a:ext uri="{FF2B5EF4-FFF2-40B4-BE49-F238E27FC236}">
              <a16:creationId xmlns:a16="http://schemas.microsoft.com/office/drawing/2014/main" id="{67A0D9DF-1AA9-4982-9B65-4FE9DC61E7A7}"/>
            </a:ext>
          </a:extLst>
        </xdr:cNvPr>
        <xdr:cNvSpPr/>
      </xdr:nvSpPr>
      <xdr:spPr>
        <a:xfrm>
          <a:off x="3556635" y="6545580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6" name="Textfeld 155">
              <a:extLst>
                <a:ext uri="{FF2B5EF4-FFF2-40B4-BE49-F238E27FC236}">
                  <a16:creationId xmlns:a16="http://schemas.microsoft.com/office/drawing/2014/main" id="{E7999F69-5819-493E-9E79-FF8DB3F9BA4F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56" name="Textfeld 155">
              <a:extLst>
                <a:ext uri="{FF2B5EF4-FFF2-40B4-BE49-F238E27FC236}">
                  <a16:creationId xmlns:a16="http://schemas.microsoft.com/office/drawing/2014/main" id="{E7999F69-5819-493E-9E79-FF8DB3F9BA4F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9</xdr:col>
      <xdr:colOff>480060</xdr:colOff>
      <xdr:row>37</xdr:row>
      <xdr:rowOff>106680</xdr:rowOff>
    </xdr:from>
    <xdr:to>
      <xdr:col>10</xdr:col>
      <xdr:colOff>38100</xdr:colOff>
      <xdr:row>39</xdr:row>
      <xdr:rowOff>83820</xdr:rowOff>
    </xdr:to>
    <xdr:sp macro="" textlink="">
      <xdr:nvSpPr>
        <xdr:cNvPr id="158" name="Pfeil: nach rechts gekrümmt 75">
          <a:extLst>
            <a:ext uri="{FF2B5EF4-FFF2-40B4-BE49-F238E27FC236}">
              <a16:creationId xmlns:a16="http://schemas.microsoft.com/office/drawing/2014/main" id="{5C592A19-29D5-48DE-8047-3FAE7B047EDC}"/>
            </a:ext>
          </a:extLst>
        </xdr:cNvPr>
        <xdr:cNvSpPr/>
      </xdr:nvSpPr>
      <xdr:spPr>
        <a:xfrm>
          <a:off x="3556635" y="610743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39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0" name="Textfeld 159">
              <a:extLst>
                <a:ext uri="{FF2B5EF4-FFF2-40B4-BE49-F238E27FC236}">
                  <a16:creationId xmlns:a16="http://schemas.microsoft.com/office/drawing/2014/main" id="{1729AA4A-4DFD-41CA-9F01-5F032FC5A48E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60" name="Textfeld 159">
              <a:extLst>
                <a:ext uri="{FF2B5EF4-FFF2-40B4-BE49-F238E27FC236}">
                  <a16:creationId xmlns:a16="http://schemas.microsoft.com/office/drawing/2014/main" id="{1729AA4A-4DFD-41CA-9F01-5F032FC5A48E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1" name="Textfeld 160">
              <a:extLst>
                <a:ext uri="{FF2B5EF4-FFF2-40B4-BE49-F238E27FC236}">
                  <a16:creationId xmlns:a16="http://schemas.microsoft.com/office/drawing/2014/main" id="{C53710EE-ACDE-4797-B3A9-B3FBB4FD49A5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61" name="Textfeld 160">
              <a:extLst>
                <a:ext uri="{FF2B5EF4-FFF2-40B4-BE49-F238E27FC236}">
                  <a16:creationId xmlns:a16="http://schemas.microsoft.com/office/drawing/2014/main" id="{C53710EE-ACDE-4797-B3A9-B3FBB4FD49A5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162" name="Textfeld 161">
          <a:extLst>
            <a:ext uri="{FF2B5EF4-FFF2-40B4-BE49-F238E27FC236}">
              <a16:creationId xmlns:a16="http://schemas.microsoft.com/office/drawing/2014/main" id="{C2BD0F39-F0C7-4B18-85BC-D08A7F57AD77}"/>
            </a:ext>
          </a:extLst>
        </xdr:cNvPr>
        <xdr:cNvSpPr txBox="1"/>
      </xdr:nvSpPr>
      <xdr:spPr>
        <a:xfrm>
          <a:off x="3107055" y="65760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163" name="Textfeld 162">
          <a:extLst>
            <a:ext uri="{FF2B5EF4-FFF2-40B4-BE49-F238E27FC236}">
              <a16:creationId xmlns:a16="http://schemas.microsoft.com/office/drawing/2014/main" id="{CC6145AC-DF58-40C7-BF3E-9018742D4088}"/>
            </a:ext>
          </a:extLst>
        </xdr:cNvPr>
        <xdr:cNvSpPr txBox="1"/>
      </xdr:nvSpPr>
      <xdr:spPr>
        <a:xfrm>
          <a:off x="47720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164" name="Textfeld 163">
          <a:extLst>
            <a:ext uri="{FF2B5EF4-FFF2-40B4-BE49-F238E27FC236}">
              <a16:creationId xmlns:a16="http://schemas.microsoft.com/office/drawing/2014/main" id="{4E974FBD-614C-4114-8BFB-535802365BAF}"/>
            </a:ext>
          </a:extLst>
        </xdr:cNvPr>
        <xdr:cNvSpPr txBox="1"/>
      </xdr:nvSpPr>
      <xdr:spPr>
        <a:xfrm>
          <a:off x="3107055" y="65760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165" name="Textfeld 164">
          <a:extLst>
            <a:ext uri="{FF2B5EF4-FFF2-40B4-BE49-F238E27FC236}">
              <a16:creationId xmlns:a16="http://schemas.microsoft.com/office/drawing/2014/main" id="{3346914A-E1CD-4236-8738-76D76F826C35}"/>
            </a:ext>
          </a:extLst>
        </xdr:cNvPr>
        <xdr:cNvSpPr txBox="1"/>
      </xdr:nvSpPr>
      <xdr:spPr>
        <a:xfrm>
          <a:off x="47720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39</xdr:row>
      <xdr:rowOff>144780</xdr:rowOff>
    </xdr:from>
    <xdr:to>
      <xdr:col>10</xdr:col>
      <xdr:colOff>68580</xdr:colOff>
      <xdr:row>41</xdr:row>
      <xdr:rowOff>129540</xdr:rowOff>
    </xdr:to>
    <xdr:sp macro="" textlink="">
      <xdr:nvSpPr>
        <xdr:cNvPr id="166" name="Pfeil: nach rechts gekrümmt 61">
          <a:extLst>
            <a:ext uri="{FF2B5EF4-FFF2-40B4-BE49-F238E27FC236}">
              <a16:creationId xmlns:a16="http://schemas.microsoft.com/office/drawing/2014/main" id="{473008A8-C58D-456B-8901-E8CE741ACF57}"/>
            </a:ext>
          </a:extLst>
        </xdr:cNvPr>
        <xdr:cNvSpPr/>
      </xdr:nvSpPr>
      <xdr:spPr>
        <a:xfrm>
          <a:off x="3556635" y="6545580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7" name="Textfeld 166">
              <a:extLst>
                <a:ext uri="{FF2B5EF4-FFF2-40B4-BE49-F238E27FC236}">
                  <a16:creationId xmlns:a16="http://schemas.microsoft.com/office/drawing/2014/main" id="{9E147678-A8A7-46C3-B558-8A5E60FC6AF5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67" name="Textfeld 166">
              <a:extLst>
                <a:ext uri="{FF2B5EF4-FFF2-40B4-BE49-F238E27FC236}">
                  <a16:creationId xmlns:a16="http://schemas.microsoft.com/office/drawing/2014/main" id="{9E147678-A8A7-46C3-B558-8A5E60FC6AF5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9</xdr:col>
      <xdr:colOff>480060</xdr:colOff>
      <xdr:row>37</xdr:row>
      <xdr:rowOff>106680</xdr:rowOff>
    </xdr:from>
    <xdr:to>
      <xdr:col>10</xdr:col>
      <xdr:colOff>38100</xdr:colOff>
      <xdr:row>39</xdr:row>
      <xdr:rowOff>83820</xdr:rowOff>
    </xdr:to>
    <xdr:sp macro="" textlink="">
      <xdr:nvSpPr>
        <xdr:cNvPr id="169" name="Pfeil: nach rechts gekrümmt 64">
          <a:extLst>
            <a:ext uri="{FF2B5EF4-FFF2-40B4-BE49-F238E27FC236}">
              <a16:creationId xmlns:a16="http://schemas.microsoft.com/office/drawing/2014/main" id="{DBA6DC47-FC64-44B2-9339-16886A7B35AC}"/>
            </a:ext>
          </a:extLst>
        </xdr:cNvPr>
        <xdr:cNvSpPr/>
      </xdr:nvSpPr>
      <xdr:spPr>
        <a:xfrm>
          <a:off x="3556635" y="610743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39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1" name="Textfeld 170">
              <a:extLst>
                <a:ext uri="{FF2B5EF4-FFF2-40B4-BE49-F238E27FC236}">
                  <a16:creationId xmlns:a16="http://schemas.microsoft.com/office/drawing/2014/main" id="{C3536429-2AB5-40B0-B894-78F746CE8058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71" name="Textfeld 170">
              <a:extLst>
                <a:ext uri="{FF2B5EF4-FFF2-40B4-BE49-F238E27FC236}">
                  <a16:creationId xmlns:a16="http://schemas.microsoft.com/office/drawing/2014/main" id="{C3536429-2AB5-40B0-B894-78F746CE8058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2" name="Textfeld 171">
              <a:extLst>
                <a:ext uri="{FF2B5EF4-FFF2-40B4-BE49-F238E27FC236}">
                  <a16:creationId xmlns:a16="http://schemas.microsoft.com/office/drawing/2014/main" id="{43534295-16F3-41A9-BB7E-BAD2B5F31CD4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72" name="Textfeld 171">
              <a:extLst>
                <a:ext uri="{FF2B5EF4-FFF2-40B4-BE49-F238E27FC236}">
                  <a16:creationId xmlns:a16="http://schemas.microsoft.com/office/drawing/2014/main" id="{43534295-16F3-41A9-BB7E-BAD2B5F31CD4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173" name="Textfeld 172">
          <a:extLst>
            <a:ext uri="{FF2B5EF4-FFF2-40B4-BE49-F238E27FC236}">
              <a16:creationId xmlns:a16="http://schemas.microsoft.com/office/drawing/2014/main" id="{D8AB522C-B81E-404D-9F08-BC84059D31EB}"/>
            </a:ext>
          </a:extLst>
        </xdr:cNvPr>
        <xdr:cNvSpPr txBox="1"/>
      </xdr:nvSpPr>
      <xdr:spPr>
        <a:xfrm>
          <a:off x="47720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9</xdr:col>
      <xdr:colOff>30480</xdr:colOff>
      <xdr:row>39</xdr:row>
      <xdr:rowOff>175261</xdr:rowOff>
    </xdr:from>
    <xdr:ext cx="190302" cy="219163"/>
    <xdr:sp macro="" textlink="">
      <xdr:nvSpPr>
        <xdr:cNvPr id="174" name="Textfeld 173">
          <a:extLst>
            <a:ext uri="{FF2B5EF4-FFF2-40B4-BE49-F238E27FC236}">
              <a16:creationId xmlns:a16="http://schemas.microsoft.com/office/drawing/2014/main" id="{769EA31C-76C5-419A-8CF3-89F7015BC81D}"/>
            </a:ext>
          </a:extLst>
        </xdr:cNvPr>
        <xdr:cNvSpPr txBox="1"/>
      </xdr:nvSpPr>
      <xdr:spPr>
        <a:xfrm>
          <a:off x="3107055" y="6576061"/>
          <a:ext cx="190302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de-DE" sz="1400"/>
        </a:p>
      </xdr:txBody>
    </xdr:sp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175" name="Textfeld 174">
          <a:extLst>
            <a:ext uri="{FF2B5EF4-FFF2-40B4-BE49-F238E27FC236}">
              <a16:creationId xmlns:a16="http://schemas.microsoft.com/office/drawing/2014/main" id="{85E3DB1C-A63D-479C-9421-BB83ED7B02FD}"/>
            </a:ext>
          </a:extLst>
        </xdr:cNvPr>
        <xdr:cNvSpPr txBox="1"/>
      </xdr:nvSpPr>
      <xdr:spPr>
        <a:xfrm>
          <a:off x="47720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39</xdr:row>
      <xdr:rowOff>144780</xdr:rowOff>
    </xdr:from>
    <xdr:to>
      <xdr:col>10</xdr:col>
      <xdr:colOff>68580</xdr:colOff>
      <xdr:row>41</xdr:row>
      <xdr:rowOff>129540</xdr:rowOff>
    </xdr:to>
    <xdr:sp macro="" textlink="">
      <xdr:nvSpPr>
        <xdr:cNvPr id="176" name="Pfeil: nach rechts gekrümmt 51">
          <a:extLst>
            <a:ext uri="{FF2B5EF4-FFF2-40B4-BE49-F238E27FC236}">
              <a16:creationId xmlns:a16="http://schemas.microsoft.com/office/drawing/2014/main" id="{BE8768BD-2CFC-4021-A29B-8069F1B00E63}"/>
            </a:ext>
          </a:extLst>
        </xdr:cNvPr>
        <xdr:cNvSpPr/>
      </xdr:nvSpPr>
      <xdr:spPr>
        <a:xfrm>
          <a:off x="3556635" y="6545580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7" name="Textfeld 176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77" name="Textfeld 176">
              <a:extLst>
                <a:ext uri="{FF2B5EF4-FFF2-40B4-BE49-F238E27FC236}">
                  <a16:creationId xmlns:a16="http://schemas.microsoft.com/office/drawing/2014/main" id="{AC9CCDA2-E678-4EF4-A07A-5A891C69726C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9</xdr:col>
      <xdr:colOff>480060</xdr:colOff>
      <xdr:row>37</xdr:row>
      <xdr:rowOff>106680</xdr:rowOff>
    </xdr:from>
    <xdr:to>
      <xdr:col>10</xdr:col>
      <xdr:colOff>38100</xdr:colOff>
      <xdr:row>39</xdr:row>
      <xdr:rowOff>83820</xdr:rowOff>
    </xdr:to>
    <xdr:sp macro="" textlink="">
      <xdr:nvSpPr>
        <xdr:cNvPr id="179" name="Pfeil: nach rechts gekrümmt 54">
          <a:extLst>
            <a:ext uri="{FF2B5EF4-FFF2-40B4-BE49-F238E27FC236}">
              <a16:creationId xmlns:a16="http://schemas.microsoft.com/office/drawing/2014/main" id="{95EE7E75-6281-4AE2-8F3C-236BDD302535}"/>
            </a:ext>
          </a:extLst>
        </xdr:cNvPr>
        <xdr:cNvSpPr/>
      </xdr:nvSpPr>
      <xdr:spPr>
        <a:xfrm>
          <a:off x="3556635" y="610743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39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0" name="Textfeld 179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80" name="Textfeld 179">
              <a:extLst>
                <a:ext uri="{FF2B5EF4-FFF2-40B4-BE49-F238E27FC236}">
                  <a16:creationId xmlns:a16="http://schemas.microsoft.com/office/drawing/2014/main" id="{D4312930-5FE9-4657-A4B2-D5B983543A44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1" name="Textfeld 180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81" name="Textfeld 180">
              <a:extLst>
                <a:ext uri="{FF2B5EF4-FFF2-40B4-BE49-F238E27FC236}">
                  <a16:creationId xmlns:a16="http://schemas.microsoft.com/office/drawing/2014/main" id="{5790E4F0-8BE1-4920-B459-6D30B004C4EB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13</xdr:col>
      <xdr:colOff>0</xdr:colOff>
      <xdr:row>40</xdr:row>
      <xdr:rowOff>0</xdr:rowOff>
    </xdr:from>
    <xdr:ext cx="65" cy="219163"/>
    <xdr:sp macro="" textlink="">
      <xdr:nvSpPr>
        <xdr:cNvPr id="182" name="Textfeld 181">
          <a:extLst>
            <a:ext uri="{FF2B5EF4-FFF2-40B4-BE49-F238E27FC236}">
              <a16:creationId xmlns:a16="http://schemas.microsoft.com/office/drawing/2014/main" id="{B621ADAC-39C5-4EDA-8DC2-44AB4BDB0D60}"/>
            </a:ext>
          </a:extLst>
        </xdr:cNvPr>
        <xdr:cNvSpPr txBox="1"/>
      </xdr:nvSpPr>
      <xdr:spPr>
        <a:xfrm>
          <a:off x="4772025" y="6600825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twoCellAnchor>
    <xdr:from>
      <xdr:col>9</xdr:col>
      <xdr:colOff>480060</xdr:colOff>
      <xdr:row>39</xdr:row>
      <xdr:rowOff>144780</xdr:rowOff>
    </xdr:from>
    <xdr:to>
      <xdr:col>10</xdr:col>
      <xdr:colOff>68580</xdr:colOff>
      <xdr:row>41</xdr:row>
      <xdr:rowOff>129540</xdr:rowOff>
    </xdr:to>
    <xdr:sp macro="" textlink="">
      <xdr:nvSpPr>
        <xdr:cNvPr id="183" name="Pfeil: nach rechts gekrümmt 11">
          <a:extLst>
            <a:ext uri="{FF2B5EF4-FFF2-40B4-BE49-F238E27FC236}">
              <a16:creationId xmlns:a16="http://schemas.microsoft.com/office/drawing/2014/main" id="{695D27DF-D3F1-43EC-92C3-BD265E171B43}"/>
            </a:ext>
          </a:extLst>
        </xdr:cNvPr>
        <xdr:cNvSpPr/>
      </xdr:nvSpPr>
      <xdr:spPr>
        <a:xfrm>
          <a:off x="3556635" y="6545580"/>
          <a:ext cx="179070" cy="38481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4" name="Textfeld 183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84" name="Textfeld 183">
              <a:extLst>
                <a:ext uri="{FF2B5EF4-FFF2-40B4-BE49-F238E27FC236}">
                  <a16:creationId xmlns:a16="http://schemas.microsoft.com/office/drawing/2014/main" id="{B9F9D64C-D890-4A82-9D40-AE6EBAD4B26B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9</xdr:col>
      <xdr:colOff>480060</xdr:colOff>
      <xdr:row>37</xdr:row>
      <xdr:rowOff>106680</xdr:rowOff>
    </xdr:from>
    <xdr:to>
      <xdr:col>10</xdr:col>
      <xdr:colOff>38100</xdr:colOff>
      <xdr:row>39</xdr:row>
      <xdr:rowOff>83820</xdr:rowOff>
    </xdr:to>
    <xdr:sp macro="" textlink="">
      <xdr:nvSpPr>
        <xdr:cNvPr id="186" name="Pfeil: nach rechts gekrümmt 39">
          <a:extLst>
            <a:ext uri="{FF2B5EF4-FFF2-40B4-BE49-F238E27FC236}">
              <a16:creationId xmlns:a16="http://schemas.microsoft.com/office/drawing/2014/main" id="{25E03519-9ACF-4C19-AD1A-BB841400A08F}"/>
            </a:ext>
          </a:extLst>
        </xdr:cNvPr>
        <xdr:cNvSpPr/>
      </xdr:nvSpPr>
      <xdr:spPr>
        <a:xfrm>
          <a:off x="3556635" y="610743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39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8" name="Textfeld 187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88" name="Textfeld 187">
              <a:extLst>
                <a:ext uri="{FF2B5EF4-FFF2-40B4-BE49-F238E27FC236}">
                  <a16:creationId xmlns:a16="http://schemas.microsoft.com/office/drawing/2014/main" id="{45B1CA86-45A9-43CF-91B5-A188803AAA63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9" name="Textfeld 188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89" name="Textfeld 188">
              <a:extLst>
                <a:ext uri="{FF2B5EF4-FFF2-40B4-BE49-F238E27FC236}">
                  <a16:creationId xmlns:a16="http://schemas.microsoft.com/office/drawing/2014/main" id="{357138E9-FB55-445C-BBEE-8DCED80C4837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twoCellAnchor>
    <xdr:from>
      <xdr:col>9</xdr:col>
      <xdr:colOff>480060</xdr:colOff>
      <xdr:row>37</xdr:row>
      <xdr:rowOff>106680</xdr:rowOff>
    </xdr:from>
    <xdr:to>
      <xdr:col>10</xdr:col>
      <xdr:colOff>38100</xdr:colOff>
      <xdr:row>39</xdr:row>
      <xdr:rowOff>83820</xdr:rowOff>
    </xdr:to>
    <xdr:sp macro="" textlink="">
      <xdr:nvSpPr>
        <xdr:cNvPr id="191" name="Pfeil: nach rechts gekrümmt 2">
          <a:extLst>
            <a:ext uri="{FF2B5EF4-FFF2-40B4-BE49-F238E27FC236}">
              <a16:creationId xmlns:a16="http://schemas.microsoft.com/office/drawing/2014/main" id="{E9DF98C5-27CC-44CD-8636-449150DD9C16}"/>
            </a:ext>
          </a:extLst>
        </xdr:cNvPr>
        <xdr:cNvSpPr/>
      </xdr:nvSpPr>
      <xdr:spPr>
        <a:xfrm>
          <a:off x="3556635" y="6107430"/>
          <a:ext cx="148590" cy="37719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oneCellAnchor>
    <xdr:from>
      <xdr:col>13</xdr:col>
      <xdr:colOff>350520</xdr:colOff>
      <xdr:row>39</xdr:row>
      <xdr:rowOff>182880</xdr:rowOff>
    </xdr:from>
    <xdr:ext cx="9124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2" name="Textfeld 191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>
                <a:ea typeface="Cambria Math" panose="02040503050406030204" pitchFamily="18" charset="0"/>
              </a:endParaRPr>
            </a:p>
          </xdr:txBody>
        </xdr:sp>
      </mc:Choice>
      <mc:Fallback>
        <xdr:sp macro="" textlink="">
          <xdr:nvSpPr>
            <xdr:cNvPr id="192" name="Textfeld 191">
              <a:extLst>
                <a:ext uri="{FF2B5EF4-FFF2-40B4-BE49-F238E27FC236}">
                  <a16:creationId xmlns:a16="http://schemas.microsoft.com/office/drawing/2014/main" id="{3DAE52FB-6CF0-43DE-A7A7-3E7C8C134873}"/>
                </a:ext>
              </a:extLst>
            </xdr:cNvPr>
            <xdr:cNvSpPr txBox="1"/>
          </xdr:nvSpPr>
          <xdr:spPr>
            <a:xfrm>
              <a:off x="5122545" y="6583680"/>
              <a:ext cx="9124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30480</xdr:colOff>
      <xdr:row>39</xdr:row>
      <xdr:rowOff>175261</xdr:rowOff>
    </xdr:from>
    <xdr:ext cx="190302" cy="21916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3" name="Textfeld 192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</m:oMath>
                </m:oMathPara>
              </a14:m>
              <a:endParaRPr lang="de-DE" sz="1400"/>
            </a:p>
          </xdr:txBody>
        </xdr:sp>
      </mc:Choice>
      <mc:Fallback>
        <xdr:sp macro="" textlink="">
          <xdr:nvSpPr>
            <xdr:cNvPr id="193" name="Textfeld 192">
              <a:extLst>
                <a:ext uri="{FF2B5EF4-FFF2-40B4-BE49-F238E27FC236}">
                  <a16:creationId xmlns:a16="http://schemas.microsoft.com/office/drawing/2014/main" id="{F7527CFC-1653-4103-AFDB-E8024D4F58BF}"/>
                </a:ext>
              </a:extLst>
            </xdr:cNvPr>
            <xdr:cNvSpPr txBox="1"/>
          </xdr:nvSpPr>
          <xdr:spPr>
            <a:xfrm>
              <a:off x="3107055" y="6576061"/>
              <a:ext cx="190302" cy="2191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de-DE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endParaRPr lang="de-DE" sz="1400"/>
            </a:p>
          </xdr:txBody>
        </xdr:sp>
      </mc:Fallback>
    </mc:AlternateContent>
    <xdr:clientData/>
  </xdr:oneCellAnchor>
  <xdr:oneCellAnchor>
    <xdr:from>
      <xdr:col>7</xdr:col>
      <xdr:colOff>28575</xdr:colOff>
      <xdr:row>39</xdr:row>
      <xdr:rowOff>171450</xdr:rowOff>
    </xdr:from>
    <xdr:ext cx="65" cy="219163"/>
    <xdr:sp macro="" textlink="">
      <xdr:nvSpPr>
        <xdr:cNvPr id="194" name="Textfeld 193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2476500" y="657225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  <xdr:oneCellAnchor>
    <xdr:from>
      <xdr:col>1</xdr:col>
      <xdr:colOff>76200</xdr:colOff>
      <xdr:row>39</xdr:row>
      <xdr:rowOff>190500</xdr:rowOff>
    </xdr:from>
    <xdr:ext cx="65" cy="219163"/>
    <xdr:sp macro="" textlink="">
      <xdr:nvSpPr>
        <xdr:cNvPr id="195" name="Textfeld 194">
          <a:extLst>
            <a:ext uri="{FF2B5EF4-FFF2-40B4-BE49-F238E27FC236}">
              <a16:creationId xmlns:a16="http://schemas.microsoft.com/office/drawing/2014/main" id="{3DAE52FB-6CF0-43DE-A7A7-3E7C8C134873}"/>
            </a:ext>
          </a:extLst>
        </xdr:cNvPr>
        <xdr:cNvSpPr txBox="1"/>
      </xdr:nvSpPr>
      <xdr:spPr>
        <a:xfrm>
          <a:off x="371475" y="6591300"/>
          <a:ext cx="65" cy="2191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/>
          <a:endParaRPr lang="de-DE" sz="1400">
            <a:ea typeface="Cambria Math" panose="020405030504060302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>
      <selection activeCell="M46" sqref="M46:N46"/>
    </sheetView>
  </sheetViews>
  <sheetFormatPr baseColWidth="10" defaultColWidth="11.42578125" defaultRowHeight="15.75" x14ac:dyDescent="0.25"/>
  <cols>
    <col min="1" max="1" width="3.5703125" style="1" bestFit="1" customWidth="1"/>
    <col min="2" max="2" width="1" style="1" customWidth="1"/>
    <col min="3" max="3" width="5.42578125" style="1" customWidth="1"/>
    <col min="4" max="4" width="4" style="1" customWidth="1"/>
    <col min="5" max="5" width="5.42578125" style="1" customWidth="1"/>
    <col min="6" max="6" width="4" style="1" customWidth="1"/>
    <col min="7" max="7" width="6.42578125" style="1" customWidth="1"/>
    <col min="8" max="8" width="4" style="1" customWidth="1"/>
    <col min="9" max="9" width="6.42578125" style="1" customWidth="1"/>
    <col min="10" max="10" width="4.85546875" style="1" customWidth="1"/>
    <col min="11" max="11" width="5" style="1" customWidth="1"/>
    <col min="12" max="12" width="5.42578125" style="1" customWidth="1"/>
    <col min="13" max="13" width="4" style="1" customWidth="1"/>
    <col min="14" max="14" width="5.42578125" style="1" customWidth="1"/>
    <col min="15" max="15" width="4" style="1" customWidth="1"/>
    <col min="16" max="16" width="6.42578125" style="1" customWidth="1"/>
    <col min="17" max="17" width="4" style="1" customWidth="1"/>
    <col min="18" max="18" width="7.7109375" style="1" customWidth="1"/>
    <col min="19" max="16384" width="11.42578125" style="1"/>
  </cols>
  <sheetData>
    <row r="1" spans="1:18" x14ac:dyDescent="0.25">
      <c r="C1" s="28" t="s">
        <v>1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3" spans="1:18" x14ac:dyDescent="0.25">
      <c r="A3" s="26" t="s">
        <v>2</v>
      </c>
      <c r="B3" s="2"/>
      <c r="C3" s="3">
        <f ca="1">L3</f>
        <v>7</v>
      </c>
      <c r="D3" s="26" t="str">
        <f>M3</f>
        <v>=</v>
      </c>
      <c r="E3" s="3">
        <f ca="1">N3</f>
        <v>35</v>
      </c>
      <c r="F3" s="26" t="str">
        <f>O3</f>
        <v>=</v>
      </c>
      <c r="G3" s="26">
        <f t="shared" ref="G3:I3" ca="1" si="0">P3</f>
        <v>0.35</v>
      </c>
      <c r="H3" s="26" t="str">
        <f t="shared" si="0"/>
        <v>=</v>
      </c>
      <c r="I3" s="26" t="str">
        <f t="shared" ca="1" si="0"/>
        <v>35%</v>
      </c>
      <c r="J3" s="4"/>
      <c r="K3" s="5"/>
      <c r="L3" s="3">
        <f ca="1">ROUND(RAND()*6+3.5,0)</f>
        <v>7</v>
      </c>
      <c r="M3" s="26" t="s">
        <v>0</v>
      </c>
      <c r="N3" s="3">
        <f ca="1">N4/L4*L3</f>
        <v>35</v>
      </c>
      <c r="O3" s="26" t="s">
        <v>0</v>
      </c>
      <c r="P3" s="26">
        <f ca="1">N3/N4</f>
        <v>0.35</v>
      </c>
      <c r="Q3" s="26" t="s">
        <v>0</v>
      </c>
      <c r="R3" s="26" t="str">
        <f ca="1">P3*100&amp;"%"</f>
        <v>35%</v>
      </c>
    </row>
    <row r="4" spans="1:18" x14ac:dyDescent="0.25">
      <c r="A4" s="26"/>
      <c r="B4" s="2"/>
      <c r="C4" s="1">
        <f ca="1">L4</f>
        <v>20</v>
      </c>
      <c r="D4" s="26"/>
      <c r="E4" s="1">
        <f>N4</f>
        <v>100</v>
      </c>
      <c r="F4" s="26"/>
      <c r="G4" s="26"/>
      <c r="H4" s="26"/>
      <c r="I4" s="26"/>
      <c r="J4" s="4"/>
      <c r="K4" s="5"/>
      <c r="L4" s="1">
        <f ca="1">VLOOKUP(Tabelle2!A14,Tabelle2!$B$14:$C$20,2)</f>
        <v>20</v>
      </c>
      <c r="M4" s="26"/>
      <c r="N4" s="1">
        <v>100</v>
      </c>
      <c r="O4" s="26"/>
      <c r="P4" s="26"/>
      <c r="Q4" s="26"/>
      <c r="R4" s="26"/>
    </row>
    <row r="5" spans="1:18" x14ac:dyDescent="0.25">
      <c r="J5" s="4"/>
      <c r="K5" s="5"/>
    </row>
    <row r="6" spans="1:18" x14ac:dyDescent="0.25">
      <c r="J6" s="4"/>
      <c r="K6" s="5"/>
    </row>
    <row r="7" spans="1:18" x14ac:dyDescent="0.25">
      <c r="A7" s="26" t="s">
        <v>3</v>
      </c>
      <c r="B7" s="2"/>
      <c r="C7" s="3">
        <f ca="1">L7</f>
        <v>5</v>
      </c>
      <c r="D7" s="26" t="str">
        <f>M7</f>
        <v>=</v>
      </c>
      <c r="E7" s="3">
        <f ca="1">N7</f>
        <v>20</v>
      </c>
      <c r="F7" s="26" t="str">
        <f>O7</f>
        <v>=</v>
      </c>
      <c r="G7" s="26">
        <f t="shared" ref="G7" ca="1" si="1">P7</f>
        <v>0.2</v>
      </c>
      <c r="H7" s="26" t="str">
        <f t="shared" ref="H7" si="2">Q7</f>
        <v>=</v>
      </c>
      <c r="I7" s="27"/>
      <c r="J7" s="4"/>
      <c r="K7" s="5"/>
      <c r="L7" s="3">
        <f ca="1">ROUND(RAND()*6+3.5,0)</f>
        <v>5</v>
      </c>
      <c r="M7" s="26" t="s">
        <v>0</v>
      </c>
      <c r="N7" s="3">
        <f ca="1">N8/L8*L7</f>
        <v>20</v>
      </c>
      <c r="O7" s="26" t="s">
        <v>0</v>
      </c>
      <c r="P7" s="26">
        <f ca="1">N7/N8</f>
        <v>0.2</v>
      </c>
      <c r="Q7" s="26" t="s">
        <v>0</v>
      </c>
      <c r="R7" s="26" t="str">
        <f ca="1">P7*100&amp;"%"</f>
        <v>20%</v>
      </c>
    </row>
    <row r="8" spans="1:18" x14ac:dyDescent="0.25">
      <c r="A8" s="26"/>
      <c r="B8" s="2"/>
      <c r="C8" s="1">
        <f ca="1">L8</f>
        <v>25</v>
      </c>
      <c r="D8" s="26"/>
      <c r="E8" s="1">
        <f>N8</f>
        <v>100</v>
      </c>
      <c r="F8" s="26"/>
      <c r="G8" s="26"/>
      <c r="H8" s="26"/>
      <c r="I8" s="27"/>
      <c r="J8" s="4"/>
      <c r="K8" s="5"/>
      <c r="L8" s="1">
        <f ca="1">VLOOKUP(Tabelle2!A15,Tabelle2!$B$14:$C$20,2)</f>
        <v>25</v>
      </c>
      <c r="M8" s="26"/>
      <c r="N8" s="1">
        <v>100</v>
      </c>
      <c r="O8" s="26"/>
      <c r="P8" s="26"/>
      <c r="Q8" s="26"/>
      <c r="R8" s="26"/>
    </row>
    <row r="9" spans="1:18" x14ac:dyDescent="0.25">
      <c r="J9" s="4"/>
      <c r="K9" s="5"/>
    </row>
    <row r="10" spans="1:18" x14ac:dyDescent="0.25">
      <c r="J10" s="4"/>
      <c r="K10" s="5"/>
    </row>
    <row r="11" spans="1:18" x14ac:dyDescent="0.25">
      <c r="A11" s="26" t="s">
        <v>4</v>
      </c>
      <c r="B11" s="2"/>
      <c r="C11" s="3">
        <f ca="1">L11</f>
        <v>6</v>
      </c>
      <c r="D11" s="26" t="str">
        <f>M11</f>
        <v>=</v>
      </c>
      <c r="E11" s="3">
        <f ca="1">N11</f>
        <v>150</v>
      </c>
      <c r="F11" s="26" t="str">
        <f>O11</f>
        <v>=</v>
      </c>
      <c r="G11" s="26">
        <f t="shared" ref="G11" ca="1" si="3">P11</f>
        <v>1.5</v>
      </c>
      <c r="H11" s="26" t="str">
        <f t="shared" ref="H11" si="4">Q11</f>
        <v>=</v>
      </c>
      <c r="I11" s="27"/>
      <c r="J11" s="4"/>
      <c r="K11" s="5"/>
      <c r="L11" s="3">
        <f ca="1">ROUND(RAND()*6+3.5,0)</f>
        <v>6</v>
      </c>
      <c r="M11" s="26" t="s">
        <v>0</v>
      </c>
      <c r="N11" s="3">
        <f ca="1">N12/L12*L11</f>
        <v>150</v>
      </c>
      <c r="O11" s="26" t="s">
        <v>0</v>
      </c>
      <c r="P11" s="26">
        <f ca="1">N11/N12</f>
        <v>1.5</v>
      </c>
      <c r="Q11" s="26" t="s">
        <v>0</v>
      </c>
      <c r="R11" s="26" t="str">
        <f ca="1">P11*100&amp;"%"</f>
        <v>150%</v>
      </c>
    </row>
    <row r="12" spans="1:18" x14ac:dyDescent="0.25">
      <c r="A12" s="26"/>
      <c r="B12" s="2"/>
      <c r="C12" s="1">
        <f ca="1">L12</f>
        <v>4</v>
      </c>
      <c r="D12" s="26"/>
      <c r="E12" s="6"/>
      <c r="F12" s="26"/>
      <c r="G12" s="26"/>
      <c r="H12" s="26"/>
      <c r="I12" s="27"/>
      <c r="J12" s="4"/>
      <c r="K12" s="5"/>
      <c r="L12" s="1">
        <f ca="1">VLOOKUP(Tabelle2!A16,Tabelle2!$B$14:$C$20,2)</f>
        <v>4</v>
      </c>
      <c r="M12" s="26"/>
      <c r="N12" s="1">
        <v>100</v>
      </c>
      <c r="O12" s="26"/>
      <c r="P12" s="26"/>
      <c r="Q12" s="26"/>
      <c r="R12" s="26"/>
    </row>
    <row r="13" spans="1:18" x14ac:dyDescent="0.25">
      <c r="J13" s="4"/>
      <c r="K13" s="5"/>
    </row>
    <row r="14" spans="1:18" x14ac:dyDescent="0.25">
      <c r="J14" s="4"/>
      <c r="K14" s="5"/>
    </row>
    <row r="15" spans="1:18" x14ac:dyDescent="0.25">
      <c r="A15" s="26" t="s">
        <v>5</v>
      </c>
      <c r="B15" s="2"/>
      <c r="C15" s="3">
        <f ca="1">L15</f>
        <v>8</v>
      </c>
      <c r="D15" s="26" t="str">
        <f>M15</f>
        <v>=</v>
      </c>
      <c r="E15" s="7"/>
      <c r="F15" s="26" t="str">
        <f>O15</f>
        <v>=</v>
      </c>
      <c r="G15" s="27"/>
      <c r="H15" s="26" t="str">
        <f t="shared" ref="H15" si="5">Q15</f>
        <v>=</v>
      </c>
      <c r="I15" s="27"/>
      <c r="J15" s="4"/>
      <c r="K15" s="5"/>
      <c r="L15" s="3">
        <f ca="1">ROUND(RAND()*6+3.5,0)</f>
        <v>8</v>
      </c>
      <c r="M15" s="26" t="s">
        <v>0</v>
      </c>
      <c r="N15" s="3">
        <f ca="1">N16/L16*L15</f>
        <v>200</v>
      </c>
      <c r="O15" s="26" t="s">
        <v>0</v>
      </c>
      <c r="P15" s="26">
        <f ca="1">N15/N16</f>
        <v>2</v>
      </c>
      <c r="Q15" s="26" t="s">
        <v>0</v>
      </c>
      <c r="R15" s="26" t="str">
        <f ca="1">P15*100&amp;"%"</f>
        <v>200%</v>
      </c>
    </row>
    <row r="16" spans="1:18" x14ac:dyDescent="0.25">
      <c r="A16" s="26"/>
      <c r="B16" s="2"/>
      <c r="C16" s="1">
        <f ca="1">L16</f>
        <v>4</v>
      </c>
      <c r="D16" s="26"/>
      <c r="E16" s="1">
        <f>N16</f>
        <v>100</v>
      </c>
      <c r="F16" s="26"/>
      <c r="G16" s="27"/>
      <c r="H16" s="26"/>
      <c r="I16" s="27"/>
      <c r="J16" s="4"/>
      <c r="K16" s="5"/>
      <c r="L16" s="1">
        <f ca="1">VLOOKUP(Tabelle2!A17,Tabelle2!$B$14:$C$20,2)</f>
        <v>4</v>
      </c>
      <c r="M16" s="26"/>
      <c r="N16" s="1">
        <v>100</v>
      </c>
      <c r="O16" s="26"/>
      <c r="P16" s="26"/>
      <c r="Q16" s="26"/>
      <c r="R16" s="26"/>
    </row>
    <row r="17" spans="1:18" x14ac:dyDescent="0.25">
      <c r="J17" s="4"/>
      <c r="K17" s="5"/>
    </row>
    <row r="18" spans="1:18" x14ac:dyDescent="0.25">
      <c r="J18" s="4"/>
      <c r="K18" s="5"/>
    </row>
    <row r="19" spans="1:18" x14ac:dyDescent="0.25">
      <c r="A19" s="26" t="s">
        <v>6</v>
      </c>
      <c r="B19" s="2"/>
      <c r="C19" s="3">
        <f ca="1">L19</f>
        <v>7</v>
      </c>
      <c r="D19" s="26" t="str">
        <f>M19</f>
        <v>=</v>
      </c>
      <c r="E19" s="7"/>
      <c r="F19" s="26" t="str">
        <f>O19</f>
        <v>=</v>
      </c>
      <c r="G19" s="27"/>
      <c r="H19" s="26" t="str">
        <f t="shared" ref="H19" si="6">Q19</f>
        <v>=</v>
      </c>
      <c r="I19" s="27"/>
      <c r="J19" s="4"/>
      <c r="K19" s="5"/>
      <c r="L19" s="3">
        <f ca="1">ROUND(RAND()*6+3.5,0)</f>
        <v>7</v>
      </c>
      <c r="M19" s="26" t="s">
        <v>0</v>
      </c>
      <c r="N19" s="3">
        <f ca="1">N20/L20*L19</f>
        <v>28</v>
      </c>
      <c r="O19" s="26" t="s">
        <v>0</v>
      </c>
      <c r="P19" s="26">
        <f ca="1">N19/N20</f>
        <v>0.28000000000000003</v>
      </c>
      <c r="Q19" s="26" t="s">
        <v>0</v>
      </c>
      <c r="R19" s="26" t="str">
        <f ca="1">P19*100&amp;"%"</f>
        <v>28%</v>
      </c>
    </row>
    <row r="20" spans="1:18" x14ac:dyDescent="0.25">
      <c r="A20" s="26"/>
      <c r="B20" s="2"/>
      <c r="C20" s="1">
        <f ca="1">L20</f>
        <v>25</v>
      </c>
      <c r="D20" s="26"/>
      <c r="E20" s="6"/>
      <c r="F20" s="26"/>
      <c r="G20" s="27"/>
      <c r="H20" s="26"/>
      <c r="I20" s="27"/>
      <c r="J20" s="4"/>
      <c r="K20" s="5"/>
      <c r="L20" s="1">
        <f ca="1">VLOOKUP(Tabelle2!A18,Tabelle2!$B$14:$C$20,2)</f>
        <v>25</v>
      </c>
      <c r="M20" s="26"/>
      <c r="N20" s="1">
        <v>100</v>
      </c>
      <c r="O20" s="26"/>
      <c r="P20" s="26"/>
      <c r="Q20" s="26"/>
      <c r="R20" s="26"/>
    </row>
    <row r="21" spans="1:18" x14ac:dyDescent="0.25">
      <c r="J21" s="4"/>
      <c r="K21" s="5"/>
    </row>
    <row r="22" spans="1:18" x14ac:dyDescent="0.25">
      <c r="J22" s="4"/>
      <c r="K22" s="5"/>
    </row>
    <row r="23" spans="1:18" x14ac:dyDescent="0.25">
      <c r="A23" s="26" t="s">
        <v>7</v>
      </c>
      <c r="B23" s="2"/>
      <c r="C23" s="3">
        <f ca="1">L23</f>
        <v>9</v>
      </c>
      <c r="D23" s="26" t="str">
        <f>M23</f>
        <v>=</v>
      </c>
      <c r="E23" s="7"/>
      <c r="F23" s="26" t="str">
        <f>O23</f>
        <v>=</v>
      </c>
      <c r="G23" s="27"/>
      <c r="H23" s="26" t="str">
        <f t="shared" ref="H23" si="7">Q23</f>
        <v>=</v>
      </c>
      <c r="I23" s="27"/>
      <c r="J23" s="4"/>
      <c r="K23" s="5"/>
      <c r="L23" s="3">
        <f ca="1">ROUND(RAND()*6+3.5,0)</f>
        <v>9</v>
      </c>
      <c r="M23" s="26" t="s">
        <v>0</v>
      </c>
      <c r="N23" s="3">
        <f ca="1">N24/L24*L23</f>
        <v>450</v>
      </c>
      <c r="O23" s="26" t="s">
        <v>0</v>
      </c>
      <c r="P23" s="26">
        <f ca="1">N23/N24</f>
        <v>4.5</v>
      </c>
      <c r="Q23" s="26" t="s">
        <v>0</v>
      </c>
      <c r="R23" s="26" t="str">
        <f ca="1">P23*100&amp;"%"</f>
        <v>450%</v>
      </c>
    </row>
    <row r="24" spans="1:18" x14ac:dyDescent="0.25">
      <c r="A24" s="26"/>
      <c r="B24" s="2"/>
      <c r="C24" s="1">
        <f ca="1">L24</f>
        <v>2</v>
      </c>
      <c r="D24" s="26"/>
      <c r="E24" s="6"/>
      <c r="F24" s="26"/>
      <c r="G24" s="27"/>
      <c r="H24" s="26"/>
      <c r="I24" s="27"/>
      <c r="J24" s="4"/>
      <c r="K24" s="5"/>
      <c r="L24" s="1">
        <f ca="1">VLOOKUP(Tabelle2!A19,Tabelle2!$B$14:$C$20,2)</f>
        <v>2</v>
      </c>
      <c r="M24" s="26"/>
      <c r="N24" s="1">
        <v>100</v>
      </c>
      <c r="O24" s="26"/>
      <c r="P24" s="26"/>
      <c r="Q24" s="26"/>
      <c r="R24" s="26"/>
    </row>
    <row r="25" spans="1:18" x14ac:dyDescent="0.25">
      <c r="J25" s="4"/>
      <c r="K25" s="5"/>
    </row>
    <row r="26" spans="1:18" x14ac:dyDescent="0.25">
      <c r="J26" s="4"/>
      <c r="K26" s="5"/>
    </row>
    <row r="27" spans="1:18" x14ac:dyDescent="0.25">
      <c r="A27" s="26" t="s">
        <v>8</v>
      </c>
      <c r="B27" s="2"/>
      <c r="C27" s="3">
        <f ca="1">L27</f>
        <v>5</v>
      </c>
      <c r="D27" s="26" t="str">
        <f>M27</f>
        <v>=</v>
      </c>
      <c r="E27" s="7"/>
      <c r="F27" s="26" t="str">
        <f>O27</f>
        <v>=</v>
      </c>
      <c r="G27" s="27"/>
      <c r="H27" s="26" t="str">
        <f t="shared" ref="H27" si="8">Q27</f>
        <v>=</v>
      </c>
      <c r="I27" s="27"/>
      <c r="J27" s="4"/>
      <c r="K27" s="5"/>
      <c r="L27" s="3">
        <f ca="1">ROUND(RAND()*6+3.5,0)</f>
        <v>5</v>
      </c>
      <c r="M27" s="26" t="s">
        <v>0</v>
      </c>
      <c r="N27" s="3">
        <f ca="1">N28/L28*L27</f>
        <v>20</v>
      </c>
      <c r="O27" s="26" t="s">
        <v>0</v>
      </c>
      <c r="P27" s="26">
        <f ca="1">N27/N28</f>
        <v>0.2</v>
      </c>
      <c r="Q27" s="26" t="s">
        <v>0</v>
      </c>
      <c r="R27" s="26" t="str">
        <f ca="1">P27*100&amp;"%"</f>
        <v>20%</v>
      </c>
    </row>
    <row r="28" spans="1:18" x14ac:dyDescent="0.25">
      <c r="A28" s="26"/>
      <c r="B28" s="2"/>
      <c r="C28" s="1">
        <f ca="1">L28</f>
        <v>25</v>
      </c>
      <c r="D28" s="26"/>
      <c r="E28" s="6"/>
      <c r="F28" s="26"/>
      <c r="G28" s="27"/>
      <c r="H28" s="26"/>
      <c r="I28" s="27"/>
      <c r="J28" s="4"/>
      <c r="K28" s="5"/>
      <c r="L28" s="1">
        <f ca="1">VLOOKUP(Tabelle2!A20,Tabelle2!$B$14:$C$20,2)</f>
        <v>25</v>
      </c>
      <c r="M28" s="26"/>
      <c r="N28" s="1">
        <v>100</v>
      </c>
      <c r="O28" s="26"/>
      <c r="P28" s="26"/>
      <c r="Q28" s="26"/>
      <c r="R28" s="26"/>
    </row>
    <row r="29" spans="1:18" x14ac:dyDescent="0.25">
      <c r="J29" s="4"/>
      <c r="K29" s="5"/>
    </row>
    <row r="30" spans="1:18" x14ac:dyDescent="0.25">
      <c r="C30" s="5"/>
      <c r="D30" s="5"/>
      <c r="E30" s="5"/>
      <c r="F30" s="5"/>
      <c r="G30" s="5"/>
      <c r="H30" s="5"/>
      <c r="I30" s="5"/>
      <c r="J30" s="4"/>
      <c r="K30" s="5"/>
      <c r="L30" s="5"/>
      <c r="M30" s="5"/>
      <c r="N30" s="5"/>
      <c r="O30" s="5"/>
      <c r="P30" s="5"/>
      <c r="Q30" s="5"/>
    </row>
    <row r="31" spans="1:18" x14ac:dyDescent="0.25">
      <c r="A31" s="26" t="s">
        <v>9</v>
      </c>
      <c r="B31" s="2"/>
      <c r="C31" s="3">
        <f ca="1">L31</f>
        <v>5</v>
      </c>
      <c r="D31" s="26" t="str">
        <f>M31</f>
        <v>=</v>
      </c>
      <c r="E31" s="7"/>
      <c r="F31" s="26" t="str">
        <f>O31</f>
        <v>=</v>
      </c>
      <c r="G31" s="27"/>
      <c r="H31" s="26" t="str">
        <f t="shared" ref="H31" si="9">Q31</f>
        <v>=</v>
      </c>
      <c r="I31" s="27"/>
      <c r="J31" s="4"/>
      <c r="K31" s="5"/>
      <c r="L31" s="3">
        <f ca="1">ROUND(RAND()*6+3.5,0)</f>
        <v>5</v>
      </c>
      <c r="M31" s="26" t="s">
        <v>0</v>
      </c>
      <c r="N31" s="3">
        <f ca="1">N32/L32*L31</f>
        <v>10</v>
      </c>
      <c r="O31" s="26" t="s">
        <v>0</v>
      </c>
      <c r="P31" s="26">
        <f ca="1">N31/N32</f>
        <v>0.1</v>
      </c>
      <c r="Q31" s="26" t="s">
        <v>0</v>
      </c>
      <c r="R31" s="26" t="str">
        <f ca="1">P31*100&amp;"%"</f>
        <v>10%</v>
      </c>
    </row>
    <row r="32" spans="1:18" x14ac:dyDescent="0.25">
      <c r="A32" s="26"/>
      <c r="B32" s="2"/>
      <c r="C32" s="1">
        <f ca="1">L32</f>
        <v>50</v>
      </c>
      <c r="D32" s="26"/>
      <c r="E32" s="6"/>
      <c r="F32" s="26"/>
      <c r="G32" s="27"/>
      <c r="H32" s="26"/>
      <c r="I32" s="27"/>
      <c r="J32" s="4"/>
      <c r="K32" s="5"/>
      <c r="L32" s="1">
        <f ca="1">VLOOKUP(Tabelle2!A21,Tabelle2!$B$14:$C$20,2)</f>
        <v>50</v>
      </c>
      <c r="M32" s="26"/>
      <c r="N32" s="1">
        <v>100</v>
      </c>
      <c r="O32" s="26"/>
      <c r="P32" s="26"/>
      <c r="Q32" s="26"/>
      <c r="R32" s="26"/>
    </row>
    <row r="33" spans="1:19" x14ac:dyDescent="0.25">
      <c r="J33" s="4"/>
      <c r="K33" s="5"/>
    </row>
    <row r="34" spans="1:19" x14ac:dyDescent="0.25">
      <c r="J34" s="4"/>
      <c r="K34" s="5"/>
    </row>
    <row r="35" spans="1:19" x14ac:dyDescent="0.25">
      <c r="A35" s="26" t="s">
        <v>10</v>
      </c>
      <c r="B35" s="2"/>
      <c r="C35" s="3">
        <f ca="1">L35</f>
        <v>7</v>
      </c>
      <c r="D35" s="26" t="str">
        <f>M35</f>
        <v>=</v>
      </c>
      <c r="E35" s="7"/>
      <c r="F35" s="26" t="str">
        <f>O35</f>
        <v>=</v>
      </c>
      <c r="G35" s="27"/>
      <c r="H35" s="26" t="str">
        <f t="shared" ref="H35" si="10">Q35</f>
        <v>=</v>
      </c>
      <c r="I35" s="27"/>
      <c r="J35" s="4"/>
      <c r="K35" s="5"/>
      <c r="L35" s="3">
        <f ca="1">ROUND(RAND()*6+3.5,0)</f>
        <v>7</v>
      </c>
      <c r="M35" s="26" t="s">
        <v>0</v>
      </c>
      <c r="N35" s="3">
        <f ca="1">N36/L36*L35</f>
        <v>14</v>
      </c>
      <c r="O35" s="26" t="s">
        <v>0</v>
      </c>
      <c r="P35" s="26">
        <f ca="1">N35/N36</f>
        <v>0.14000000000000001</v>
      </c>
      <c r="Q35" s="26" t="s">
        <v>0</v>
      </c>
      <c r="R35" s="26" t="str">
        <f ca="1">P35*100&amp;"%"</f>
        <v>14%</v>
      </c>
    </row>
    <row r="36" spans="1:19" x14ac:dyDescent="0.25">
      <c r="A36" s="26"/>
      <c r="B36" s="2"/>
      <c r="C36" s="1">
        <f ca="1">L36</f>
        <v>50</v>
      </c>
      <c r="D36" s="26"/>
      <c r="E36" s="6"/>
      <c r="F36" s="26"/>
      <c r="G36" s="27"/>
      <c r="H36" s="26"/>
      <c r="I36" s="27"/>
      <c r="J36" s="4"/>
      <c r="K36" s="5"/>
      <c r="L36" s="1">
        <f ca="1">VLOOKUP(Tabelle2!A22,Tabelle2!$B$14:$C$20,2)</f>
        <v>50</v>
      </c>
      <c r="M36" s="26"/>
      <c r="N36" s="1">
        <v>100</v>
      </c>
      <c r="O36" s="26"/>
      <c r="P36" s="26"/>
      <c r="Q36" s="26"/>
      <c r="R36" s="26"/>
    </row>
    <row r="37" spans="1:19" x14ac:dyDescent="0.25">
      <c r="J37" s="4"/>
      <c r="K37" s="5"/>
    </row>
    <row r="38" spans="1:19" x14ac:dyDescent="0.25">
      <c r="J38" s="4"/>
      <c r="K38" s="5"/>
    </row>
    <row r="39" spans="1:19" x14ac:dyDescent="0.25">
      <c r="A39" s="26" t="s">
        <v>11</v>
      </c>
      <c r="B39" s="2"/>
      <c r="C39" s="3">
        <f ca="1">L39</f>
        <v>4</v>
      </c>
      <c r="D39" s="26" t="str">
        <f>M39</f>
        <v>=</v>
      </c>
      <c r="E39" s="7"/>
      <c r="F39" s="26" t="str">
        <f>O39</f>
        <v>=</v>
      </c>
      <c r="G39" s="27"/>
      <c r="H39" s="26" t="str">
        <f t="shared" ref="H39" si="11">Q39</f>
        <v>=</v>
      </c>
      <c r="I39" s="27"/>
      <c r="J39" s="4"/>
      <c r="K39" s="5"/>
      <c r="L39" s="3">
        <f ca="1">ROUND(RAND()*6+3.5,0)</f>
        <v>4</v>
      </c>
      <c r="M39" s="26" t="s">
        <v>0</v>
      </c>
      <c r="N39" s="3">
        <f ca="1">N40/L40*L39</f>
        <v>200</v>
      </c>
      <c r="O39" s="26" t="s">
        <v>0</v>
      </c>
      <c r="P39" s="26">
        <f ca="1">N39/N40</f>
        <v>2</v>
      </c>
      <c r="Q39" s="26" t="s">
        <v>0</v>
      </c>
      <c r="R39" s="26" t="str">
        <f ca="1">P39*100&amp;"%"</f>
        <v>200%</v>
      </c>
    </row>
    <row r="40" spans="1:19" x14ac:dyDescent="0.25">
      <c r="A40" s="26"/>
      <c r="B40" s="2"/>
      <c r="C40" s="1">
        <f ca="1">L40</f>
        <v>2</v>
      </c>
      <c r="D40" s="26"/>
      <c r="E40" s="6"/>
      <c r="F40" s="26"/>
      <c r="G40" s="27"/>
      <c r="H40" s="26"/>
      <c r="I40" s="27"/>
      <c r="J40" s="4"/>
      <c r="K40" s="5"/>
      <c r="L40" s="1">
        <f ca="1">VLOOKUP(Tabelle2!A23,Tabelle2!$B$14:$C$20,2)</f>
        <v>2</v>
      </c>
      <c r="M40" s="26"/>
      <c r="N40" s="1">
        <v>100</v>
      </c>
      <c r="O40" s="26"/>
      <c r="P40" s="26"/>
      <c r="Q40" s="26"/>
      <c r="R40" s="26"/>
    </row>
    <row r="41" spans="1:19" x14ac:dyDescent="0.25">
      <c r="J41" s="4"/>
      <c r="K41" s="5"/>
    </row>
    <row r="42" spans="1:19" x14ac:dyDescent="0.25">
      <c r="J42" s="4"/>
      <c r="K42" s="5"/>
    </row>
    <row r="43" spans="1:19" x14ac:dyDescent="0.25">
      <c r="A43" s="26" t="s">
        <v>12</v>
      </c>
      <c r="B43" s="2"/>
      <c r="C43" s="3">
        <f ca="1">L43</f>
        <v>6</v>
      </c>
      <c r="D43" s="26" t="str">
        <f>M43</f>
        <v>=</v>
      </c>
      <c r="E43" s="7"/>
      <c r="F43" s="26" t="str">
        <f>O43</f>
        <v>=</v>
      </c>
      <c r="G43" s="27"/>
      <c r="H43" s="26" t="str">
        <f t="shared" ref="H43" si="12">Q43</f>
        <v>=</v>
      </c>
      <c r="I43" s="27"/>
      <c r="J43" s="4"/>
      <c r="K43" s="5"/>
      <c r="L43" s="3">
        <f ca="1">ROUND(RAND()*6+3.5,0)</f>
        <v>6</v>
      </c>
      <c r="M43" s="26" t="s">
        <v>0</v>
      </c>
      <c r="N43" s="3">
        <f ca="1">N44/L44*L43</f>
        <v>300</v>
      </c>
      <c r="O43" s="26" t="s">
        <v>0</v>
      </c>
      <c r="P43" s="26">
        <f ca="1">N43/N44</f>
        <v>3</v>
      </c>
      <c r="Q43" s="26" t="s">
        <v>0</v>
      </c>
      <c r="R43" s="26" t="str">
        <f ca="1">P43*100&amp;"%"</f>
        <v>300%</v>
      </c>
    </row>
    <row r="44" spans="1:19" x14ac:dyDescent="0.25">
      <c r="A44" s="26"/>
      <c r="B44" s="2"/>
      <c r="C44" s="1">
        <f ca="1">L44</f>
        <v>2</v>
      </c>
      <c r="D44" s="26"/>
      <c r="E44" s="6"/>
      <c r="F44" s="26"/>
      <c r="G44" s="27"/>
      <c r="H44" s="26"/>
      <c r="I44" s="27"/>
      <c r="J44" s="4"/>
      <c r="K44" s="5"/>
      <c r="L44" s="1">
        <f ca="1">VLOOKUP(Tabelle2!A24,Tabelle2!$B$14:$C$20,2)</f>
        <v>2</v>
      </c>
      <c r="M44" s="26"/>
      <c r="N44" s="1">
        <v>100</v>
      </c>
      <c r="O44" s="26"/>
      <c r="P44" s="26"/>
      <c r="Q44" s="26"/>
      <c r="R44" s="26"/>
      <c r="S44" s="1" t="s">
        <v>20</v>
      </c>
    </row>
    <row r="46" spans="1:19" x14ac:dyDescent="0.25">
      <c r="M46" s="1" t="s">
        <v>13</v>
      </c>
      <c r="N46" s="8" t="s">
        <v>14</v>
      </c>
    </row>
  </sheetData>
  <mergeCells count="122">
    <mergeCell ref="A39:A40"/>
    <mergeCell ref="A43:A44"/>
    <mergeCell ref="A19:A20"/>
    <mergeCell ref="A23:A24"/>
    <mergeCell ref="A27:A28"/>
    <mergeCell ref="A31:A32"/>
    <mergeCell ref="A35:A36"/>
    <mergeCell ref="C1:R1"/>
    <mergeCell ref="A3:A4"/>
    <mergeCell ref="A7:A8"/>
    <mergeCell ref="A11:A12"/>
    <mergeCell ref="A15:A16"/>
    <mergeCell ref="M43:M44"/>
    <mergeCell ref="O43:O44"/>
    <mergeCell ref="P43:P44"/>
    <mergeCell ref="Q43:Q44"/>
    <mergeCell ref="R43:R44"/>
    <mergeCell ref="D43:D44"/>
    <mergeCell ref="F43:F44"/>
    <mergeCell ref="G43:G44"/>
    <mergeCell ref="H43:H44"/>
    <mergeCell ref="I43:I44"/>
    <mergeCell ref="M39:M40"/>
    <mergeCell ref="O39:O40"/>
    <mergeCell ref="R3:R4"/>
    <mergeCell ref="P3:P4"/>
    <mergeCell ref="P39:P40"/>
    <mergeCell ref="Q39:Q40"/>
    <mergeCell ref="R39:R40"/>
    <mergeCell ref="D39:D40"/>
    <mergeCell ref="F39:F40"/>
    <mergeCell ref="G39:G40"/>
    <mergeCell ref="H39:H40"/>
    <mergeCell ref="I39:I40"/>
    <mergeCell ref="M35:M36"/>
    <mergeCell ref="O35:O36"/>
    <mergeCell ref="P35:P36"/>
    <mergeCell ref="Q35:Q36"/>
    <mergeCell ref="R35:R36"/>
    <mergeCell ref="D35:D36"/>
    <mergeCell ref="F35:F36"/>
    <mergeCell ref="G35:G36"/>
    <mergeCell ref="H35:H36"/>
    <mergeCell ref="I35:I36"/>
    <mergeCell ref="H7:H8"/>
    <mergeCell ref="I7:I8"/>
    <mergeCell ref="M7:M8"/>
    <mergeCell ref="O7:O8"/>
    <mergeCell ref="P7:P8"/>
    <mergeCell ref="Q7:Q8"/>
    <mergeCell ref="D3:D4"/>
    <mergeCell ref="F3:F4"/>
    <mergeCell ref="G3:G4"/>
    <mergeCell ref="H3:H4"/>
    <mergeCell ref="I3:I4"/>
    <mergeCell ref="M3:M4"/>
    <mergeCell ref="O3:O4"/>
    <mergeCell ref="Q3:Q4"/>
    <mergeCell ref="R7:R8"/>
    <mergeCell ref="O11:O12"/>
    <mergeCell ref="P11:P12"/>
    <mergeCell ref="Q11:Q12"/>
    <mergeCell ref="R11:R12"/>
    <mergeCell ref="D15:D16"/>
    <mergeCell ref="F15:F16"/>
    <mergeCell ref="G15:G16"/>
    <mergeCell ref="H15:H16"/>
    <mergeCell ref="I15:I16"/>
    <mergeCell ref="M15:M16"/>
    <mergeCell ref="D11:D12"/>
    <mergeCell ref="F11:F12"/>
    <mergeCell ref="G11:G12"/>
    <mergeCell ref="H11:H12"/>
    <mergeCell ref="I11:I12"/>
    <mergeCell ref="M11:M12"/>
    <mergeCell ref="O15:O16"/>
    <mergeCell ref="P15:P16"/>
    <mergeCell ref="Q15:Q16"/>
    <mergeCell ref="R15:R16"/>
    <mergeCell ref="D7:D8"/>
    <mergeCell ref="F7:F8"/>
    <mergeCell ref="G7:G8"/>
    <mergeCell ref="R19:R20"/>
    <mergeCell ref="D23:D24"/>
    <mergeCell ref="F23:F24"/>
    <mergeCell ref="G23:G24"/>
    <mergeCell ref="H23:H24"/>
    <mergeCell ref="I23:I24"/>
    <mergeCell ref="M23:M24"/>
    <mergeCell ref="D27:D28"/>
    <mergeCell ref="F27:F28"/>
    <mergeCell ref="G27:G28"/>
    <mergeCell ref="H27:H28"/>
    <mergeCell ref="I27:I28"/>
    <mergeCell ref="D19:D20"/>
    <mergeCell ref="F19:F20"/>
    <mergeCell ref="G19:G20"/>
    <mergeCell ref="H19:H20"/>
    <mergeCell ref="I19:I20"/>
    <mergeCell ref="M19:M20"/>
    <mergeCell ref="O19:O20"/>
    <mergeCell ref="P19:P20"/>
    <mergeCell ref="Q19:Q20"/>
    <mergeCell ref="M31:M32"/>
    <mergeCell ref="O23:O24"/>
    <mergeCell ref="P23:P24"/>
    <mergeCell ref="Q23:Q24"/>
    <mergeCell ref="R23:R24"/>
    <mergeCell ref="M27:M28"/>
    <mergeCell ref="D31:D32"/>
    <mergeCell ref="F31:F32"/>
    <mergeCell ref="G31:G32"/>
    <mergeCell ref="H31:H32"/>
    <mergeCell ref="I31:I32"/>
    <mergeCell ref="O31:O32"/>
    <mergeCell ref="P31:P32"/>
    <mergeCell ref="Q31:Q32"/>
    <mergeCell ref="R31:R32"/>
    <mergeCell ref="O27:O28"/>
    <mergeCell ref="P27:P28"/>
    <mergeCell ref="Q27:Q28"/>
    <mergeCell ref="R27:R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9" workbookViewId="0">
      <selection activeCell="K45" sqref="K45:L45"/>
    </sheetView>
  </sheetViews>
  <sheetFormatPr baseColWidth="10" defaultColWidth="11.5703125" defaultRowHeight="15.75" x14ac:dyDescent="0.25"/>
  <cols>
    <col min="1" max="2" width="4.42578125" style="10" customWidth="1"/>
    <col min="3" max="3" width="6.140625" style="14" bestFit="1" customWidth="1"/>
    <col min="4" max="4" width="3.7109375" style="1" bestFit="1" customWidth="1"/>
    <col min="5" max="5" width="3.42578125" style="1" customWidth="1"/>
    <col min="6" max="6" width="6.5703125" style="1" customWidth="1"/>
    <col min="7" max="7" width="11" style="1" customWidth="1"/>
    <col min="8" max="8" width="2.28515625" style="1" customWidth="1"/>
    <col min="9" max="9" width="8" style="10" customWidth="1"/>
    <col min="10" max="10" width="6" style="1" customWidth="1"/>
    <col min="11" max="11" width="4.7109375" style="1" bestFit="1" customWidth="1"/>
    <col min="12" max="12" width="2.85546875" style="1" customWidth="1"/>
    <col min="13" max="13" width="9.5703125" style="1" customWidth="1"/>
    <col min="14" max="14" width="2.28515625" style="1" customWidth="1"/>
    <col min="15" max="15" width="11.7109375" style="10" bestFit="1" customWidth="1"/>
    <col min="16" max="16384" width="11.5703125" style="10"/>
  </cols>
  <sheetData>
    <row r="1" spans="1:15" x14ac:dyDescent="0.25">
      <c r="C1" s="29" t="s">
        <v>29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25">
      <c r="C2" s="33" t="s">
        <v>16</v>
      </c>
      <c r="J2" s="33" t="s">
        <v>16</v>
      </c>
    </row>
    <row r="3" spans="1:15" x14ac:dyDescent="0.25">
      <c r="A3" s="10" t="s">
        <v>2</v>
      </c>
      <c r="C3" s="14">
        <f ca="1">J3</f>
        <v>30</v>
      </c>
      <c r="D3" s="1" t="str">
        <f ca="1">K3</f>
        <v>km</v>
      </c>
      <c r="E3" s="1" t="str">
        <f>L3</f>
        <v>=</v>
      </c>
      <c r="F3" s="9">
        <v>1</v>
      </c>
      <c r="G3" s="9"/>
      <c r="H3" s="12"/>
      <c r="J3" s="1">
        <f ca="1">Tabelle2!A2</f>
        <v>30</v>
      </c>
      <c r="K3" s="1" t="str">
        <f ca="1">VLOOKUP(Tabelle2!A2,Tabelle2!$D$2:$E$8,2)</f>
        <v>km</v>
      </c>
      <c r="L3" s="1" t="s">
        <v>0</v>
      </c>
      <c r="M3" s="9">
        <v>1</v>
      </c>
      <c r="N3" s="9"/>
    </row>
    <row r="4" spans="1:15" x14ac:dyDescent="0.25">
      <c r="B4" s="10" t="s">
        <v>18</v>
      </c>
      <c r="F4" s="9"/>
      <c r="G4" s="30" t="str">
        <f xml:space="preserve"> ": 100"</f>
        <v>: 100</v>
      </c>
      <c r="H4" s="12"/>
      <c r="I4" s="1" t="s">
        <v>18</v>
      </c>
      <c r="N4" s="1" t="s">
        <v>19</v>
      </c>
      <c r="O4" s="11">
        <v>100</v>
      </c>
    </row>
    <row r="5" spans="1:15" x14ac:dyDescent="0.25">
      <c r="C5" s="14">
        <f ca="1">J5</f>
        <v>0.3</v>
      </c>
      <c r="D5" s="1" t="str">
        <f ca="1">K5</f>
        <v>km</v>
      </c>
      <c r="E5" s="1" t="str">
        <f>L5</f>
        <v>=</v>
      </c>
      <c r="F5" s="9">
        <f>1%</f>
        <v>0.01</v>
      </c>
      <c r="G5" s="9"/>
      <c r="H5" s="12"/>
      <c r="J5" s="1">
        <f ca="1">J3/100</f>
        <v>0.3</v>
      </c>
      <c r="K5" s="1" t="str">
        <f ca="1">VLOOKUP(Tabelle2!A2,Tabelle2!$D$2:$E$8,2)</f>
        <v>km</v>
      </c>
      <c r="L5" s="1" t="s">
        <v>0</v>
      </c>
      <c r="M5" s="9">
        <v>0.01</v>
      </c>
      <c r="N5" s="9"/>
    </row>
    <row r="6" spans="1:15" x14ac:dyDescent="0.25">
      <c r="B6" s="10">
        <f ca="1">G6</f>
        <v>50</v>
      </c>
      <c r="F6" s="9"/>
      <c r="G6" s="16">
        <f ca="1" xml:space="preserve"> O6</f>
        <v>50</v>
      </c>
      <c r="H6" s="12"/>
      <c r="I6" s="1">
        <f ca="1">O6</f>
        <v>50</v>
      </c>
      <c r="O6" s="11">
        <f ca="1">VLOOKUP(Tabelle2!A2,Tabelle2!$B$2:$C$8,2)</f>
        <v>50</v>
      </c>
    </row>
    <row r="7" spans="1:15" x14ac:dyDescent="0.25">
      <c r="C7" s="14">
        <f ca="1">J7</f>
        <v>15</v>
      </c>
      <c r="D7" s="1" t="str">
        <f ca="1">K7</f>
        <v>km</v>
      </c>
      <c r="E7" s="1" t="str">
        <f>L7</f>
        <v>=</v>
      </c>
      <c r="F7" s="9" t="str">
        <f ca="1">M7</f>
        <v>50%</v>
      </c>
      <c r="G7" s="9"/>
      <c r="H7" s="12"/>
      <c r="J7" s="1">
        <f ca="1">J5*O6</f>
        <v>15</v>
      </c>
      <c r="K7" s="1" t="str">
        <f ca="1">VLOOKUP(Tabelle2!A2,Tabelle2!$D$2:$E$8,2)</f>
        <v>km</v>
      </c>
      <c r="L7" s="1" t="s">
        <v>0</v>
      </c>
      <c r="M7" s="1" t="str">
        <f ca="1">VLOOKUP(Tabelle2!A2,Tabelle2!$B$2:$C$8,2)&amp;"%"</f>
        <v>50%</v>
      </c>
    </row>
    <row r="8" spans="1:15" x14ac:dyDescent="0.25">
      <c r="C8" s="35" t="s">
        <v>27</v>
      </c>
      <c r="F8" s="34" t="s">
        <v>17</v>
      </c>
      <c r="H8" s="13"/>
      <c r="J8" s="35" t="s">
        <v>27</v>
      </c>
      <c r="K8" s="20"/>
      <c r="L8" s="20"/>
      <c r="M8" s="34" t="s">
        <v>17</v>
      </c>
    </row>
    <row r="9" spans="1:15" x14ac:dyDescent="0.25">
      <c r="H9" s="13"/>
    </row>
    <row r="10" spans="1:15" x14ac:dyDescent="0.25">
      <c r="A10" s="10" t="s">
        <v>3</v>
      </c>
      <c r="C10" s="14">
        <f ca="1">J10</f>
        <v>10</v>
      </c>
      <c r="D10" s="1" t="str">
        <f ca="1">K10</f>
        <v>km</v>
      </c>
      <c r="E10" s="1" t="str">
        <f>L10</f>
        <v>=</v>
      </c>
      <c r="F10" s="9">
        <v>1</v>
      </c>
      <c r="G10" s="9"/>
      <c r="H10" s="12"/>
      <c r="J10" s="1">
        <f ca="1">Tabelle2!A3</f>
        <v>10</v>
      </c>
      <c r="K10" s="1" t="str">
        <f ca="1">VLOOKUP(Tabelle2!A3,Tabelle2!$D$2:$E$8,2)</f>
        <v>km</v>
      </c>
      <c r="L10" s="1" t="s">
        <v>0</v>
      </c>
      <c r="M10" s="9">
        <v>1</v>
      </c>
      <c r="N10" s="9"/>
    </row>
    <row r="11" spans="1:15" x14ac:dyDescent="0.25">
      <c r="F11" s="9"/>
      <c r="G11" s="9"/>
      <c r="H11" s="12"/>
      <c r="I11" s="1" t="s">
        <v>18</v>
      </c>
      <c r="N11" s="1" t="s">
        <v>19</v>
      </c>
      <c r="O11" s="11">
        <v>100</v>
      </c>
    </row>
    <row r="12" spans="1:15" x14ac:dyDescent="0.25">
      <c r="C12" s="14">
        <f ca="1">J12</f>
        <v>0.1</v>
      </c>
      <c r="D12" s="1" t="str">
        <f ca="1">K12</f>
        <v>km</v>
      </c>
      <c r="E12" s="1" t="str">
        <f>L12</f>
        <v>=</v>
      </c>
      <c r="F12" s="9">
        <f>1%</f>
        <v>0.01</v>
      </c>
      <c r="G12" s="9"/>
      <c r="H12" s="12"/>
      <c r="J12" s="1">
        <f ca="1">J10/100</f>
        <v>0.1</v>
      </c>
      <c r="K12" s="1" t="str">
        <f ca="1">VLOOKUP(Tabelle2!A3,Tabelle2!$D$2:$E$8,2)</f>
        <v>km</v>
      </c>
      <c r="L12" s="1" t="s">
        <v>0</v>
      </c>
      <c r="M12" s="9">
        <v>0.01</v>
      </c>
      <c r="N12" s="9"/>
    </row>
    <row r="13" spans="1:15" x14ac:dyDescent="0.25">
      <c r="F13" s="9"/>
      <c r="G13" s="9"/>
      <c r="H13" s="12"/>
      <c r="I13" s="1">
        <f ca="1">O13</f>
        <v>50</v>
      </c>
      <c r="O13" s="11">
        <f ca="1">VLOOKUP(Tabelle2!A3,Tabelle2!$B$2:$C$8,2)</f>
        <v>50</v>
      </c>
    </row>
    <row r="14" spans="1:15" x14ac:dyDescent="0.25">
      <c r="C14" s="21"/>
      <c r="D14" s="1" t="str">
        <f ca="1">K14</f>
        <v>km</v>
      </c>
      <c r="E14" s="1" t="str">
        <f>L14</f>
        <v>=</v>
      </c>
      <c r="F14" s="9" t="str">
        <f ca="1">M14</f>
        <v>50%</v>
      </c>
      <c r="G14" s="9"/>
      <c r="H14" s="12"/>
      <c r="J14" s="1">
        <f ca="1">J12*O13</f>
        <v>5</v>
      </c>
      <c r="K14" s="1" t="str">
        <f ca="1">VLOOKUP(Tabelle2!A3,Tabelle2!$D$2:$E$8,2)</f>
        <v>km</v>
      </c>
      <c r="L14" s="1" t="s">
        <v>0</v>
      </c>
      <c r="M14" s="1" t="str">
        <f ca="1">VLOOKUP(Tabelle2!A3,Tabelle2!$B$2:$C$8,2)&amp;"%"</f>
        <v>50%</v>
      </c>
    </row>
    <row r="15" spans="1:15" x14ac:dyDescent="0.25">
      <c r="H15" s="13"/>
    </row>
    <row r="16" spans="1:15" x14ac:dyDescent="0.25">
      <c r="H16" s="13"/>
    </row>
    <row r="17" spans="1:16" x14ac:dyDescent="0.25">
      <c r="A17" s="10" t="s">
        <v>4</v>
      </c>
      <c r="C17" s="14">
        <f ca="1">J17</f>
        <v>60</v>
      </c>
      <c r="D17" s="1" t="str">
        <f ca="1">K17</f>
        <v>km</v>
      </c>
      <c r="E17" s="1" t="str">
        <f>L17</f>
        <v>=</v>
      </c>
      <c r="F17" s="9">
        <v>1</v>
      </c>
      <c r="G17" s="9"/>
      <c r="H17" s="12"/>
      <c r="J17" s="1">
        <f ca="1">Tabelle2!A4</f>
        <v>60</v>
      </c>
      <c r="K17" s="1" t="str">
        <f ca="1">VLOOKUP(Tabelle2!A4,Tabelle2!$D$2:$E$8,2)</f>
        <v>km</v>
      </c>
      <c r="L17" s="1" t="s">
        <v>0</v>
      </c>
      <c r="M17" s="9">
        <v>1</v>
      </c>
      <c r="N17" s="9"/>
    </row>
    <row r="18" spans="1:16" x14ac:dyDescent="0.25">
      <c r="F18" s="9"/>
      <c r="G18" s="9"/>
      <c r="H18" s="12"/>
      <c r="I18" s="1" t="s">
        <v>18</v>
      </c>
      <c r="N18" s="1" t="s">
        <v>19</v>
      </c>
      <c r="O18" s="11">
        <v>100</v>
      </c>
      <c r="P18" s="10" t="s">
        <v>20</v>
      </c>
    </row>
    <row r="19" spans="1:16" x14ac:dyDescent="0.25">
      <c r="C19" s="21"/>
      <c r="D19" s="1" t="str">
        <f ca="1">K19</f>
        <v>km</v>
      </c>
      <c r="E19" s="1" t="str">
        <f>L19</f>
        <v>=</v>
      </c>
      <c r="F19" s="9">
        <f>1%</f>
        <v>0.01</v>
      </c>
      <c r="G19" s="9"/>
      <c r="H19" s="12"/>
      <c r="J19" s="1">
        <f ca="1">J17/100</f>
        <v>0.6</v>
      </c>
      <c r="K19" s="1" t="str">
        <f ca="1">VLOOKUP(Tabelle2!A4,Tabelle2!$D$2:$E$8,2)</f>
        <v>km</v>
      </c>
      <c r="L19" s="1" t="s">
        <v>0</v>
      </c>
      <c r="M19" s="9">
        <v>0.01</v>
      </c>
      <c r="N19" s="9"/>
    </row>
    <row r="20" spans="1:16" x14ac:dyDescent="0.25">
      <c r="F20" s="9"/>
      <c r="G20" s="9"/>
      <c r="H20" s="12"/>
      <c r="I20" s="1">
        <f ca="1">O20</f>
        <v>50</v>
      </c>
      <c r="O20" s="11">
        <f ca="1">VLOOKUP(Tabelle2!A4,Tabelle2!$B$2:$C$8,2)</f>
        <v>50</v>
      </c>
    </row>
    <row r="21" spans="1:16" x14ac:dyDescent="0.25">
      <c r="C21" s="21"/>
      <c r="D21" s="1" t="str">
        <f ca="1">K21</f>
        <v>km</v>
      </c>
      <c r="E21" s="1" t="str">
        <f>L21</f>
        <v>=</v>
      </c>
      <c r="F21" s="9" t="str">
        <f ca="1">M21</f>
        <v>50%</v>
      </c>
      <c r="G21" s="9"/>
      <c r="H21" s="12"/>
      <c r="J21" s="1">
        <f ca="1">J19*O20</f>
        <v>30</v>
      </c>
      <c r="K21" s="1" t="str">
        <f ca="1">VLOOKUP(Tabelle2!A4,Tabelle2!$D$2:$E$8,2)</f>
        <v>km</v>
      </c>
      <c r="L21" s="1" t="s">
        <v>0</v>
      </c>
      <c r="M21" s="1" t="str">
        <f ca="1">VLOOKUP(Tabelle2!A4,Tabelle2!$B$2:$C$8,2)&amp;"%"</f>
        <v>50%</v>
      </c>
    </row>
    <row r="22" spans="1:16" x14ac:dyDescent="0.25">
      <c r="H22" s="13"/>
    </row>
    <row r="23" spans="1:16" x14ac:dyDescent="0.25">
      <c r="H23" s="13"/>
    </row>
    <row r="24" spans="1:16" x14ac:dyDescent="0.25">
      <c r="A24" s="10" t="s">
        <v>5</v>
      </c>
      <c r="C24" s="14">
        <f ca="1">J24</f>
        <v>30</v>
      </c>
      <c r="D24" s="1" t="str">
        <f ca="1">K24</f>
        <v>km</v>
      </c>
      <c r="E24" s="1" t="str">
        <f>L24</f>
        <v>=</v>
      </c>
      <c r="F24" s="9">
        <v>1</v>
      </c>
      <c r="G24" s="9"/>
      <c r="H24" s="12"/>
      <c r="J24" s="1">
        <f ca="1">Tabelle2!A5</f>
        <v>30</v>
      </c>
      <c r="K24" s="1" t="str">
        <f ca="1">VLOOKUP(Tabelle2!A5,Tabelle2!$D$2:$E$8,2)</f>
        <v>km</v>
      </c>
      <c r="L24" s="1" t="s">
        <v>0</v>
      </c>
      <c r="M24" s="9">
        <v>1</v>
      </c>
      <c r="N24" s="9"/>
    </row>
    <row r="25" spans="1:16" x14ac:dyDescent="0.25">
      <c r="F25" s="9"/>
      <c r="G25" s="9"/>
      <c r="H25" s="12"/>
      <c r="I25" s="1" t="s">
        <v>18</v>
      </c>
      <c r="N25" s="1" t="s">
        <v>19</v>
      </c>
      <c r="O25" s="11">
        <v>100</v>
      </c>
    </row>
    <row r="26" spans="1:16" x14ac:dyDescent="0.25">
      <c r="C26" s="21"/>
      <c r="D26" s="1" t="str">
        <f ca="1">K26</f>
        <v>km</v>
      </c>
      <c r="E26" s="1" t="str">
        <f>L26</f>
        <v>=</v>
      </c>
      <c r="F26" s="24"/>
      <c r="G26" s="9"/>
      <c r="H26" s="12"/>
      <c r="J26" s="1">
        <f ca="1">J24/100</f>
        <v>0.3</v>
      </c>
      <c r="K26" s="1" t="str">
        <f ca="1">VLOOKUP(Tabelle2!A5,Tabelle2!$D$2:$E$8,2)</f>
        <v>km</v>
      </c>
      <c r="L26" s="1" t="s">
        <v>0</v>
      </c>
      <c r="M26" s="9">
        <v>0.01</v>
      </c>
      <c r="N26" s="9"/>
    </row>
    <row r="27" spans="1:16" x14ac:dyDescent="0.25">
      <c r="C27" s="18"/>
      <c r="F27" s="9"/>
      <c r="G27" s="9"/>
      <c r="H27" s="12"/>
      <c r="I27" s="1">
        <f ca="1">O27</f>
        <v>50</v>
      </c>
      <c r="O27" s="11">
        <f ca="1">VLOOKUP(Tabelle2!A4,Tabelle2!$B$2:$C$8,2)</f>
        <v>50</v>
      </c>
    </row>
    <row r="28" spans="1:16" x14ac:dyDescent="0.25">
      <c r="C28" s="21"/>
      <c r="D28" s="1" t="str">
        <f ca="1">K28</f>
        <v>km</v>
      </c>
      <c r="E28" s="1" t="str">
        <f>L28</f>
        <v>=</v>
      </c>
      <c r="F28" s="9" t="str">
        <f ca="1">M28</f>
        <v>50%</v>
      </c>
      <c r="G28" s="25"/>
      <c r="H28" s="12"/>
      <c r="J28" s="1">
        <f ca="1">J26*O27</f>
        <v>15</v>
      </c>
      <c r="K28" s="1" t="str">
        <f ca="1">VLOOKUP(Tabelle2!A5,Tabelle2!$D$2:$E$8,2)</f>
        <v>km</v>
      </c>
      <c r="L28" s="1" t="s">
        <v>0</v>
      </c>
      <c r="M28" s="1" t="str">
        <f ca="1">VLOOKUP(Tabelle2!A5,Tabelle2!$B$2:$C$8,2)&amp;"%"</f>
        <v>50%</v>
      </c>
    </row>
    <row r="29" spans="1:16" x14ac:dyDescent="0.25">
      <c r="H29" s="13"/>
    </row>
    <row r="30" spans="1:16" x14ac:dyDescent="0.25">
      <c r="H30" s="13"/>
    </row>
    <row r="31" spans="1:16" x14ac:dyDescent="0.25">
      <c r="A31" s="10" t="s">
        <v>6</v>
      </c>
      <c r="C31" s="14">
        <f ca="1">J31</f>
        <v>10</v>
      </c>
      <c r="D31" s="1" t="str">
        <f ca="1">K31</f>
        <v>km</v>
      </c>
      <c r="E31" s="1" t="str">
        <f>L31</f>
        <v>=</v>
      </c>
      <c r="F31" s="9">
        <v>1</v>
      </c>
      <c r="G31" s="9"/>
      <c r="H31" s="12"/>
      <c r="J31" s="1">
        <f ca="1">Tabelle2!A6</f>
        <v>10</v>
      </c>
      <c r="K31" s="1" t="str">
        <f ca="1">VLOOKUP(Tabelle2!A6,Tabelle2!$D$2:$E$8,2)</f>
        <v>km</v>
      </c>
      <c r="L31" s="1" t="s">
        <v>0</v>
      </c>
      <c r="M31" s="9">
        <v>1</v>
      </c>
      <c r="N31" s="9"/>
    </row>
    <row r="32" spans="1:16" x14ac:dyDescent="0.25">
      <c r="F32" s="9"/>
      <c r="G32" s="9"/>
      <c r="H32" s="12"/>
      <c r="I32" s="1" t="s">
        <v>18</v>
      </c>
      <c r="N32" s="1" t="s">
        <v>19</v>
      </c>
      <c r="O32" s="11">
        <v>100</v>
      </c>
    </row>
    <row r="33" spans="1:15" x14ac:dyDescent="0.25">
      <c r="C33" s="21"/>
      <c r="D33" s="1" t="str">
        <f ca="1">K33</f>
        <v>km</v>
      </c>
      <c r="E33" s="1" t="str">
        <f>L33</f>
        <v>=</v>
      </c>
      <c r="F33" s="23"/>
      <c r="G33" s="9"/>
      <c r="H33" s="12"/>
      <c r="J33" s="1">
        <f ca="1">J31/100</f>
        <v>0.1</v>
      </c>
      <c r="K33" s="1" t="str">
        <f ca="1">VLOOKUP(Tabelle2!A6,Tabelle2!$D$2:$E$8,2)</f>
        <v>km</v>
      </c>
      <c r="L33" s="1" t="s">
        <v>0</v>
      </c>
      <c r="M33" s="9">
        <v>0.01</v>
      </c>
      <c r="N33" s="9"/>
    </row>
    <row r="34" spans="1:15" x14ac:dyDescent="0.25">
      <c r="C34" s="18"/>
      <c r="F34" s="9"/>
      <c r="G34" s="9"/>
      <c r="H34" s="12"/>
      <c r="I34" s="1">
        <f ca="1">O34</f>
        <v>50</v>
      </c>
      <c r="O34" s="11">
        <f ca="1">VLOOKUP(Tabelle2!A6,Tabelle2!$B$2:$C$8,2)</f>
        <v>50</v>
      </c>
    </row>
    <row r="35" spans="1:15" x14ac:dyDescent="0.25">
      <c r="C35" s="21"/>
      <c r="D35" s="1" t="str">
        <f ca="1">K35</f>
        <v>km</v>
      </c>
      <c r="E35" s="1" t="str">
        <f>L35</f>
        <v>=</v>
      </c>
      <c r="F35" s="9" t="str">
        <f ca="1">M35</f>
        <v>50%</v>
      </c>
      <c r="G35" s="9"/>
      <c r="H35" s="12"/>
      <c r="J35" s="1">
        <f ca="1">J33*O34</f>
        <v>5</v>
      </c>
      <c r="K35" s="1" t="str">
        <f ca="1">VLOOKUP(Tabelle2!A6,Tabelle2!$D$2:$E$8,2)</f>
        <v>km</v>
      </c>
      <c r="L35" s="1" t="s">
        <v>0</v>
      </c>
      <c r="M35" s="1" t="str">
        <f ca="1">VLOOKUP(Tabelle2!A6,Tabelle2!$B$2:$C$8,2)&amp;"%"</f>
        <v>50%</v>
      </c>
    </row>
    <row r="36" spans="1:15" x14ac:dyDescent="0.25">
      <c r="C36" s="18"/>
      <c r="H36" s="13"/>
    </row>
    <row r="37" spans="1:15" x14ac:dyDescent="0.25">
      <c r="C37" s="18"/>
      <c r="H37" s="13"/>
    </row>
    <row r="38" spans="1:15" x14ac:dyDescent="0.25">
      <c r="A38" s="10" t="s">
        <v>7</v>
      </c>
      <c r="C38" s="19">
        <f ca="1">J38</f>
        <v>50</v>
      </c>
      <c r="D38" s="1" t="str">
        <f ca="1">K38</f>
        <v>km</v>
      </c>
      <c r="E38" s="1" t="str">
        <f>L38</f>
        <v>=</v>
      </c>
      <c r="F38" s="9">
        <v>1</v>
      </c>
      <c r="G38" s="9"/>
      <c r="H38" s="12"/>
      <c r="J38" s="1">
        <f ca="1">Tabelle2!A7</f>
        <v>50</v>
      </c>
      <c r="K38" s="1" t="str">
        <f ca="1">VLOOKUP(Tabelle2!A7,Tabelle2!$D$2:$E$8,2)</f>
        <v>km</v>
      </c>
      <c r="L38" s="1" t="s">
        <v>0</v>
      </c>
      <c r="M38" s="9">
        <v>1</v>
      </c>
      <c r="N38" s="9"/>
    </row>
    <row r="39" spans="1:15" x14ac:dyDescent="0.25">
      <c r="C39" s="18"/>
      <c r="F39" s="9"/>
      <c r="G39" s="9"/>
      <c r="H39" s="12"/>
      <c r="I39" s="1" t="s">
        <v>18</v>
      </c>
      <c r="N39" s="1" t="s">
        <v>19</v>
      </c>
      <c r="O39" s="11">
        <v>100</v>
      </c>
    </row>
    <row r="40" spans="1:15" x14ac:dyDescent="0.25">
      <c r="C40" s="21"/>
      <c r="D40" s="1" t="str">
        <f ca="1">K40</f>
        <v>km</v>
      </c>
      <c r="E40" s="1" t="str">
        <f>L40</f>
        <v>=</v>
      </c>
      <c r="F40" s="24"/>
      <c r="G40" s="9"/>
      <c r="H40" s="12"/>
      <c r="J40" s="1">
        <f ca="1">J38/100</f>
        <v>0.5</v>
      </c>
      <c r="K40" s="1" t="str">
        <f ca="1">VLOOKUP(Tabelle2!A7,Tabelle2!$D$2:$E$8,2)</f>
        <v>km</v>
      </c>
      <c r="L40" s="1" t="s">
        <v>0</v>
      </c>
      <c r="M40" s="9">
        <v>0.01</v>
      </c>
      <c r="N40" s="9"/>
    </row>
    <row r="41" spans="1:15" x14ac:dyDescent="0.25">
      <c r="C41" s="18"/>
      <c r="F41" s="9"/>
      <c r="G41" s="9"/>
      <c r="H41" s="12"/>
      <c r="I41" s="1">
        <f ca="1">O41</f>
        <v>50</v>
      </c>
      <c r="O41" s="11">
        <f ca="1">VLOOKUP(Tabelle2!A7,Tabelle2!$B$2:$C$8,2)</f>
        <v>50</v>
      </c>
    </row>
    <row r="42" spans="1:15" x14ac:dyDescent="0.25">
      <c r="C42" s="21"/>
      <c r="D42" s="1" t="str">
        <f ca="1">K42</f>
        <v>km</v>
      </c>
      <c r="E42" s="1" t="str">
        <f>L42</f>
        <v>=</v>
      </c>
      <c r="F42" s="9" t="str">
        <f ca="1">M42</f>
        <v>50%</v>
      </c>
      <c r="G42" s="9"/>
      <c r="H42" s="12"/>
      <c r="J42" s="1">
        <f ca="1">J40*O41</f>
        <v>25</v>
      </c>
      <c r="K42" s="1" t="str">
        <f ca="1">VLOOKUP(Tabelle2!A7,Tabelle2!$D$2:$E$8,2)</f>
        <v>km</v>
      </c>
      <c r="L42" s="1" t="s">
        <v>0</v>
      </c>
      <c r="M42" s="1" t="str">
        <f ca="1">VLOOKUP(Tabelle2!A7,Tabelle2!$B$2:$C$8,2)&amp;"%"</f>
        <v>50%</v>
      </c>
    </row>
    <row r="45" spans="1:15" x14ac:dyDescent="0.25">
      <c r="K45" s="20" t="s">
        <v>13</v>
      </c>
      <c r="L45" s="8" t="s">
        <v>14</v>
      </c>
    </row>
  </sheetData>
  <mergeCells count="1">
    <mergeCell ref="C1:O1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topLeftCell="A16" workbookViewId="0">
      <selection activeCell="K45" sqref="K45:L45"/>
    </sheetView>
  </sheetViews>
  <sheetFormatPr baseColWidth="10" defaultColWidth="11.5703125" defaultRowHeight="15.75" x14ac:dyDescent="0.25"/>
  <cols>
    <col min="1" max="1" width="4.42578125" style="10" customWidth="1"/>
    <col min="2" max="2" width="3" style="10" customWidth="1"/>
    <col min="3" max="3" width="4.42578125" style="10" customWidth="1"/>
    <col min="4" max="4" width="6.140625" style="1" bestFit="1" customWidth="1"/>
    <col min="5" max="5" width="3.42578125" style="1" customWidth="1"/>
    <col min="6" max="6" width="5.7109375" style="1" customWidth="1"/>
    <col min="7" max="8" width="8.140625" style="1" customWidth="1"/>
    <col min="9" max="9" width="1.28515625" style="1" customWidth="1"/>
    <col min="10" max="10" width="9.28515625" style="10" customWidth="1"/>
    <col min="11" max="11" width="6" style="1" customWidth="1"/>
    <col min="12" max="12" width="2.85546875" style="1" customWidth="1"/>
    <col min="13" max="13" width="5.85546875" style="1" bestFit="1" customWidth="1"/>
    <col min="14" max="14" width="6.7109375" style="11" customWidth="1"/>
    <col min="15" max="15" width="5" style="10" bestFit="1" customWidth="1"/>
    <col min="16" max="16384" width="11.5703125" style="10"/>
  </cols>
  <sheetData>
    <row r="1" spans="1:18" x14ac:dyDescent="0.25">
      <c r="D1" s="29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x14ac:dyDescent="0.25">
      <c r="D2" s="35" t="s">
        <v>17</v>
      </c>
      <c r="E2" s="33"/>
      <c r="F2" s="36" t="s">
        <v>27</v>
      </c>
      <c r="K2" s="35" t="s">
        <v>17</v>
      </c>
      <c r="L2" s="33"/>
      <c r="M2" s="36" t="s">
        <v>27</v>
      </c>
    </row>
    <row r="3" spans="1:18" x14ac:dyDescent="0.25">
      <c r="A3" s="10" t="s">
        <v>2</v>
      </c>
      <c r="D3" s="1" t="str">
        <f ca="1">K3</f>
        <v>60%</v>
      </c>
      <c r="E3" s="1" t="str">
        <f>L3</f>
        <v>=</v>
      </c>
      <c r="F3" s="16">
        <f ca="1">M3</f>
        <v>75</v>
      </c>
      <c r="G3" s="9" t="str">
        <f ca="1">N3</f>
        <v>km</v>
      </c>
      <c r="H3" s="9"/>
      <c r="I3" s="12"/>
      <c r="K3" s="1" t="str">
        <f ca="1">VLOOKUP(Tabelle2!H2,Tabelle2!$I$2:$J$8,2)&amp;"%"</f>
        <v>60%</v>
      </c>
      <c r="L3" s="1" t="s">
        <v>0</v>
      </c>
      <c r="M3" s="14">
        <f ca="1">VLOOKUP(Tabelle2!H2,Tabelle2!$K$2:$L$8,2)</f>
        <v>75</v>
      </c>
      <c r="N3" s="17" t="str">
        <f ca="1" xml:space="preserve"> VLOOKUP(Tabelle2!A2,Tabelle2!$D$2:$E$8,2)</f>
        <v>km</v>
      </c>
    </row>
    <row r="4" spans="1:18" x14ac:dyDescent="0.25">
      <c r="B4" s="29" t="str">
        <f ca="1">O4</f>
        <v xml:space="preserve"> : 60</v>
      </c>
      <c r="C4" s="29"/>
      <c r="F4" s="9"/>
      <c r="G4" s="9"/>
      <c r="H4" s="17" t="str">
        <f ca="1">O4</f>
        <v xml:space="preserve"> : 60</v>
      </c>
      <c r="I4" s="12"/>
      <c r="J4" s="1" t="str">
        <f ca="1">" : "&amp;VLOOKUP(Tabelle2!H2,Tabelle2!$I$2:$J$8,2)</f>
        <v xml:space="preserve"> : 60</v>
      </c>
      <c r="K4" s="1" t="s">
        <v>20</v>
      </c>
      <c r="O4" s="11" t="str">
        <f ca="1">J4</f>
        <v xml:space="preserve"> : 60</v>
      </c>
    </row>
    <row r="5" spans="1:18" x14ac:dyDescent="0.25">
      <c r="D5" s="9">
        <f>K5</f>
        <v>0.01</v>
      </c>
      <c r="E5" s="1" t="str">
        <f>L5</f>
        <v>=</v>
      </c>
      <c r="F5" s="16">
        <f ca="1">M5</f>
        <v>1.25</v>
      </c>
      <c r="G5" s="9" t="str">
        <f ca="1">G3</f>
        <v>km</v>
      </c>
      <c r="H5" s="9"/>
      <c r="I5" s="12"/>
      <c r="K5" s="9">
        <v>0.01</v>
      </c>
      <c r="L5" s="1" t="s">
        <v>0</v>
      </c>
      <c r="M5" s="16">
        <f ca="1">VLOOKUP(Tabelle2!H2,Tabelle2!$K$2:$L$8,2)/VLOOKUP(Tabelle2!H2,Tabelle2!$I$2:$J$8,2)</f>
        <v>1.25</v>
      </c>
      <c r="N5" s="17" t="str">
        <f ca="1" xml:space="preserve"> VLOOKUP(Tabelle2!A2,Tabelle2!$D$2:$E$8,2)</f>
        <v>km</v>
      </c>
      <c r="Q5" s="10" t="s">
        <v>20</v>
      </c>
    </row>
    <row r="6" spans="1:18" x14ac:dyDescent="0.25">
      <c r="B6" s="29">
        <v>100</v>
      </c>
      <c r="C6" s="29"/>
      <c r="F6" s="16"/>
      <c r="G6" s="9"/>
      <c r="H6" s="16">
        <v>100</v>
      </c>
      <c r="I6" s="12"/>
      <c r="J6" s="1">
        <f>O6</f>
        <v>100</v>
      </c>
      <c r="O6" s="11">
        <v>100</v>
      </c>
      <c r="Q6" s="10" t="s">
        <v>20</v>
      </c>
    </row>
    <row r="7" spans="1:18" x14ac:dyDescent="0.25">
      <c r="D7" s="9">
        <f>K7</f>
        <v>1</v>
      </c>
      <c r="E7" s="1" t="str">
        <f>L7</f>
        <v>=</v>
      </c>
      <c r="F7" s="16">
        <f ca="1">M7</f>
        <v>125</v>
      </c>
      <c r="G7" s="9" t="str">
        <f ca="1">G3</f>
        <v>km</v>
      </c>
      <c r="H7" s="9"/>
      <c r="I7" s="12"/>
      <c r="K7" s="9">
        <v>1</v>
      </c>
      <c r="L7" s="1" t="s">
        <v>0</v>
      </c>
      <c r="M7" s="1">
        <f ca="1">M5*100</f>
        <v>125</v>
      </c>
      <c r="N7" s="11" t="str">
        <f ca="1" xml:space="preserve"> VLOOKUP(Tabelle2!A2,Tabelle2!$D$2:$E$8,2)</f>
        <v>km</v>
      </c>
      <c r="Q7" s="10" t="s">
        <v>20</v>
      </c>
    </row>
    <row r="8" spans="1:18" x14ac:dyDescent="0.25">
      <c r="F8" s="33" t="s">
        <v>16</v>
      </c>
      <c r="I8" s="13"/>
      <c r="M8" s="33" t="s">
        <v>16</v>
      </c>
      <c r="Q8" s="10" t="s">
        <v>20</v>
      </c>
    </row>
    <row r="9" spans="1:18" x14ac:dyDescent="0.25">
      <c r="I9" s="13"/>
    </row>
    <row r="10" spans="1:18" x14ac:dyDescent="0.25">
      <c r="A10" s="10" t="s">
        <v>3</v>
      </c>
      <c r="D10" s="1" t="str">
        <f ca="1">K10</f>
        <v>70%</v>
      </c>
      <c r="E10" s="1" t="str">
        <f>L10</f>
        <v>=</v>
      </c>
      <c r="F10" s="16">
        <f ca="1">M10</f>
        <v>45</v>
      </c>
      <c r="G10" s="9" t="str">
        <f>N10</f>
        <v>kg</v>
      </c>
      <c r="H10" s="9"/>
      <c r="I10" s="12"/>
      <c r="K10" s="1" t="str">
        <f ca="1">VLOOKUP(Tabelle2!H3,Tabelle2!$I$2:$J$8,2)&amp;"%"</f>
        <v>70%</v>
      </c>
      <c r="L10" s="1" t="s">
        <v>0</v>
      </c>
      <c r="M10" s="14">
        <f ca="1">VLOOKUP(Tabelle2!H3,Tabelle2!$K$2:$L$8,2)</f>
        <v>45</v>
      </c>
      <c r="N10" s="17" t="str">
        <f xml:space="preserve"> VLOOKUP(Tabelle2!I2,Tabelle2!$D$2:$E$8,2)</f>
        <v>kg</v>
      </c>
    </row>
    <row r="11" spans="1:18" x14ac:dyDescent="0.25">
      <c r="F11" s="9"/>
      <c r="G11" s="9"/>
      <c r="H11" s="9"/>
      <c r="I11" s="12"/>
      <c r="J11" s="1" t="str">
        <f ca="1">" : "&amp;VLOOKUP(Tabelle2!H3,Tabelle2!$I$2:$J$8,2)</f>
        <v xml:space="preserve"> : 70</v>
      </c>
      <c r="K11" s="1" t="s">
        <v>20</v>
      </c>
      <c r="O11" s="11" t="str">
        <f ca="1">J11</f>
        <v xml:space="preserve"> : 70</v>
      </c>
    </row>
    <row r="12" spans="1:18" x14ac:dyDescent="0.25">
      <c r="D12" s="9">
        <f>K12</f>
        <v>0.01</v>
      </c>
      <c r="E12" s="1" t="str">
        <f>L12</f>
        <v>=</v>
      </c>
      <c r="F12" s="16">
        <f ca="1">M12</f>
        <v>0.6428571428571429</v>
      </c>
      <c r="G12" s="9" t="str">
        <f>G10</f>
        <v>kg</v>
      </c>
      <c r="H12" s="9"/>
      <c r="I12" s="12"/>
      <c r="K12" s="9">
        <v>0.01</v>
      </c>
      <c r="L12" s="1" t="s">
        <v>0</v>
      </c>
      <c r="M12" s="16">
        <f ca="1">VLOOKUP(Tabelle2!H3,Tabelle2!$K$2:$L$8,2)/VLOOKUP(Tabelle2!H3,Tabelle2!$I$2:$J$8,2)</f>
        <v>0.6428571428571429</v>
      </c>
      <c r="N12" s="17" t="str">
        <f xml:space="preserve"> VLOOKUP(Tabelle2!I2,Tabelle2!$D$2:$E$8,2)</f>
        <v>kg</v>
      </c>
    </row>
    <row r="13" spans="1:18" x14ac:dyDescent="0.25">
      <c r="F13" s="16"/>
      <c r="G13" s="9"/>
      <c r="H13" s="9"/>
      <c r="I13" s="12"/>
      <c r="J13" s="1">
        <f>O13</f>
        <v>100</v>
      </c>
      <c r="O13" s="11">
        <v>100</v>
      </c>
    </row>
    <row r="14" spans="1:18" x14ac:dyDescent="0.25">
      <c r="D14" s="9">
        <f>K14</f>
        <v>1</v>
      </c>
      <c r="E14" s="1" t="str">
        <f>L14</f>
        <v>=</v>
      </c>
      <c r="F14" s="22"/>
      <c r="G14" s="9" t="str">
        <f>G10</f>
        <v>kg</v>
      </c>
      <c r="H14" s="9"/>
      <c r="I14" s="12"/>
      <c r="K14" s="9">
        <v>1</v>
      </c>
      <c r="L14" s="1" t="s">
        <v>0</v>
      </c>
      <c r="M14" s="1">
        <f ca="1">M12*100</f>
        <v>64.285714285714292</v>
      </c>
      <c r="N14" s="17" t="str">
        <f xml:space="preserve"> VLOOKUP(Tabelle2!I2,Tabelle2!$D$2:$E$8,2)</f>
        <v>kg</v>
      </c>
    </row>
    <row r="15" spans="1:18" x14ac:dyDescent="0.25">
      <c r="I15" s="13"/>
    </row>
    <row r="16" spans="1:18" x14ac:dyDescent="0.25">
      <c r="I16" s="13"/>
      <c r="R16" s="10" t="s">
        <v>20</v>
      </c>
    </row>
    <row r="17" spans="1:18" x14ac:dyDescent="0.25">
      <c r="A17" s="10" t="s">
        <v>4</v>
      </c>
      <c r="D17" s="1" t="str">
        <f ca="1">K17</f>
        <v>70%</v>
      </c>
      <c r="E17" s="1" t="str">
        <f>L17</f>
        <v>=</v>
      </c>
      <c r="F17" s="16">
        <f ca="1">M17</f>
        <v>135</v>
      </c>
      <c r="G17" s="9" t="str">
        <f>N17</f>
        <v>€</v>
      </c>
      <c r="H17" s="9"/>
      <c r="I17" s="12"/>
      <c r="K17" s="1" t="str">
        <f ca="1">VLOOKUP(Tabelle2!H4,Tabelle2!$I$2:$J$8,2)&amp;"%"</f>
        <v>70%</v>
      </c>
      <c r="L17" s="1" t="s">
        <v>0</v>
      </c>
      <c r="M17" s="14">
        <f ca="1">VLOOKUP(Tabelle2!H4,Tabelle2!$K$2:$L$8,2)</f>
        <v>135</v>
      </c>
      <c r="N17" s="17" t="str">
        <f xml:space="preserve"> VLOOKUP(Tabelle2!I4,Tabelle2!$D$2:$E$8,2)</f>
        <v>€</v>
      </c>
      <c r="R17" s="10" t="s">
        <v>20</v>
      </c>
    </row>
    <row r="18" spans="1:18" x14ac:dyDescent="0.25">
      <c r="F18" s="9"/>
      <c r="G18" s="9"/>
      <c r="H18" s="9"/>
      <c r="I18" s="12"/>
      <c r="J18" s="1" t="str">
        <f ca="1">" : "&amp;VLOOKUP(Tabelle2!H4,Tabelle2!$I$2:$J$8,2)</f>
        <v xml:space="preserve"> : 70</v>
      </c>
      <c r="K18" s="1" t="s">
        <v>20</v>
      </c>
      <c r="O18" s="11" t="str">
        <f ca="1">J18</f>
        <v xml:space="preserve"> : 70</v>
      </c>
      <c r="P18" s="10" t="s">
        <v>20</v>
      </c>
      <c r="R18" s="10" t="s">
        <v>20</v>
      </c>
    </row>
    <row r="19" spans="1:18" x14ac:dyDescent="0.25">
      <c r="D19" s="9">
        <f>K19</f>
        <v>0.01</v>
      </c>
      <c r="E19" s="1" t="str">
        <f>L19</f>
        <v>=</v>
      </c>
      <c r="F19" s="22"/>
      <c r="G19" s="25" t="str">
        <f>G17</f>
        <v>€</v>
      </c>
      <c r="H19" s="25"/>
      <c r="I19" s="12"/>
      <c r="K19" s="9">
        <v>0.01</v>
      </c>
      <c r="L19" s="1" t="s">
        <v>0</v>
      </c>
      <c r="M19" s="16">
        <f ca="1">VLOOKUP(Tabelle2!H4,Tabelle2!$K$2:$L$8,2)/VLOOKUP(Tabelle2!H4,Tabelle2!$I$2:$J$8,2)</f>
        <v>1.9285714285714286</v>
      </c>
      <c r="N19" s="17" t="str">
        <f xml:space="preserve"> VLOOKUP(Tabelle2!I6,Tabelle2!$D$2:$E$8,2)</f>
        <v>cm</v>
      </c>
    </row>
    <row r="20" spans="1:18" x14ac:dyDescent="0.25">
      <c r="F20" s="16"/>
      <c r="G20" s="9"/>
      <c r="H20" s="9"/>
      <c r="I20" s="12"/>
      <c r="J20" s="1">
        <f>O20</f>
        <v>100</v>
      </c>
      <c r="O20" s="11">
        <v>100</v>
      </c>
    </row>
    <row r="21" spans="1:18" x14ac:dyDescent="0.25">
      <c r="D21" s="9">
        <f>K21</f>
        <v>1</v>
      </c>
      <c r="E21" s="1" t="str">
        <f>L21</f>
        <v>=</v>
      </c>
      <c r="F21" s="22"/>
      <c r="G21" s="25" t="str">
        <f>G19</f>
        <v>€</v>
      </c>
      <c r="H21" s="25"/>
      <c r="I21" s="12"/>
      <c r="K21" s="9">
        <v>1</v>
      </c>
      <c r="L21" s="1" t="s">
        <v>0</v>
      </c>
      <c r="M21" s="1">
        <f ca="1">M19*100</f>
        <v>192.85714285714286</v>
      </c>
      <c r="N21" s="17" t="str">
        <f xml:space="preserve"> VLOOKUP(Tabelle2!I8,Tabelle2!$D$2:$E$8,2)</f>
        <v>km</v>
      </c>
    </row>
    <row r="22" spans="1:18" x14ac:dyDescent="0.25">
      <c r="I22" s="13"/>
    </row>
    <row r="23" spans="1:18" x14ac:dyDescent="0.25">
      <c r="I23" s="13"/>
    </row>
    <row r="24" spans="1:18" x14ac:dyDescent="0.25">
      <c r="A24" s="10" t="s">
        <v>5</v>
      </c>
      <c r="D24" s="1" t="str">
        <f ca="1">K24</f>
        <v>70%</v>
      </c>
      <c r="E24" s="1" t="str">
        <f>L24</f>
        <v>=</v>
      </c>
      <c r="F24" s="16">
        <f ca="1">M24</f>
        <v>135</v>
      </c>
      <c r="G24" s="9" t="str">
        <f>N24</f>
        <v>g</v>
      </c>
      <c r="H24" s="9"/>
      <c r="I24" s="12"/>
      <c r="K24" s="1" t="str">
        <f ca="1">VLOOKUP(Tabelle2!H5,Tabelle2!$I$2:$J$8,2)&amp;"%"</f>
        <v>70%</v>
      </c>
      <c r="L24" s="1" t="s">
        <v>0</v>
      </c>
      <c r="M24" s="14">
        <f ca="1">VLOOKUP(Tabelle2!H5,Tabelle2!$K$2:$L$8,2)</f>
        <v>135</v>
      </c>
      <c r="N24" s="17" t="str">
        <f xml:space="preserve"> VLOOKUP(Tabelle2!I5,Tabelle2!$D$2:$E$8,2)</f>
        <v>g</v>
      </c>
    </row>
    <row r="25" spans="1:18" x14ac:dyDescent="0.25">
      <c r="F25" s="9"/>
      <c r="G25" s="9"/>
      <c r="H25" s="9"/>
      <c r="I25" s="12"/>
      <c r="J25" s="1" t="str">
        <f ca="1">" : "&amp;VLOOKUP(Tabelle2!H5,Tabelle2!$I$2:$J$8,2)</f>
        <v xml:space="preserve"> : 70</v>
      </c>
      <c r="K25" s="1" t="s">
        <v>20</v>
      </c>
      <c r="O25" s="11" t="str">
        <f ca="1">J25</f>
        <v xml:space="preserve"> : 70</v>
      </c>
    </row>
    <row r="26" spans="1:18" x14ac:dyDescent="0.25">
      <c r="D26" s="24"/>
      <c r="E26" s="1" t="str">
        <f>L26</f>
        <v>=</v>
      </c>
      <c r="F26" s="22"/>
      <c r="G26" s="9" t="str">
        <f>G24</f>
        <v>g</v>
      </c>
      <c r="H26" s="9"/>
      <c r="I26" s="12"/>
      <c r="K26" s="9">
        <v>0.01</v>
      </c>
      <c r="L26" s="1" t="s">
        <v>0</v>
      </c>
      <c r="M26" s="16">
        <f ca="1">VLOOKUP(Tabelle2!H5,Tabelle2!$K$2:$L$8,2)/VLOOKUP(Tabelle2!H5,Tabelle2!$I$2:$J$8,2)</f>
        <v>1.9285714285714286</v>
      </c>
      <c r="N26" s="17" t="str">
        <f xml:space="preserve"> VLOOKUP(Tabelle2!I5,Tabelle2!$D$2:$E$8,2)</f>
        <v>g</v>
      </c>
    </row>
    <row r="27" spans="1:18" x14ac:dyDescent="0.25">
      <c r="F27" s="16"/>
      <c r="G27" s="9"/>
      <c r="H27" s="9"/>
      <c r="I27" s="12"/>
      <c r="J27" s="1">
        <f>O27</f>
        <v>100</v>
      </c>
      <c r="O27" s="11">
        <v>100</v>
      </c>
    </row>
    <row r="28" spans="1:18" x14ac:dyDescent="0.25">
      <c r="D28" s="24"/>
      <c r="E28" s="1" t="str">
        <f>L28</f>
        <v>=</v>
      </c>
      <c r="F28" s="22"/>
      <c r="G28" s="9" t="str">
        <f>G26</f>
        <v>g</v>
      </c>
      <c r="H28" s="9"/>
      <c r="I28" s="12"/>
      <c r="K28" s="9">
        <v>1</v>
      </c>
      <c r="L28" s="1" t="s">
        <v>0</v>
      </c>
      <c r="M28" s="1">
        <f ca="1">M26*100</f>
        <v>192.85714285714286</v>
      </c>
      <c r="N28" s="17" t="str">
        <f xml:space="preserve"> VLOOKUP(Tabelle2!I5,Tabelle2!$D$2:$E$8,2)</f>
        <v>g</v>
      </c>
    </row>
    <row r="29" spans="1:18" x14ac:dyDescent="0.25">
      <c r="I29" s="13"/>
    </row>
    <row r="30" spans="1:18" x14ac:dyDescent="0.25">
      <c r="I30" s="13"/>
    </row>
    <row r="31" spans="1:18" x14ac:dyDescent="0.25">
      <c r="A31" s="10" t="s">
        <v>6</v>
      </c>
      <c r="D31" s="1" t="str">
        <f ca="1">K31</f>
        <v>70%</v>
      </c>
      <c r="E31" s="1" t="str">
        <f>L31</f>
        <v>=</v>
      </c>
      <c r="F31" s="16">
        <f ca="1">M31</f>
        <v>45</v>
      </c>
      <c r="G31" s="9" t="str">
        <f>N31</f>
        <v>cm</v>
      </c>
      <c r="H31" s="9"/>
      <c r="I31" s="12"/>
      <c r="K31" s="1" t="str">
        <f ca="1">VLOOKUP(Tabelle2!H6,Tabelle2!$I$2:$J$8,2)&amp;"%"</f>
        <v>70%</v>
      </c>
      <c r="L31" s="1" t="s">
        <v>0</v>
      </c>
      <c r="M31" s="14">
        <f ca="1">VLOOKUP(Tabelle2!H6,Tabelle2!$K$2:$L$8,2)</f>
        <v>45</v>
      </c>
      <c r="N31" s="17" t="str">
        <f xml:space="preserve"> VLOOKUP(Tabelle2!I6,Tabelle2!$D$2:$E$8,2)</f>
        <v>cm</v>
      </c>
    </row>
    <row r="32" spans="1:18" x14ac:dyDescent="0.25">
      <c r="F32" s="9"/>
      <c r="G32" s="9"/>
      <c r="H32" s="9"/>
      <c r="I32" s="12"/>
      <c r="J32" s="1" t="str">
        <f ca="1">" : "&amp;VLOOKUP(Tabelle2!H6,Tabelle2!$I$2:$J$8,2)</f>
        <v xml:space="preserve"> : 70</v>
      </c>
      <c r="K32" s="1" t="s">
        <v>20</v>
      </c>
      <c r="O32" s="11" t="str">
        <f ca="1">J32</f>
        <v xml:space="preserve"> : 70</v>
      </c>
    </row>
    <row r="33" spans="1:15" x14ac:dyDescent="0.25">
      <c r="D33" s="24"/>
      <c r="E33" s="1" t="str">
        <f>L33</f>
        <v>=</v>
      </c>
      <c r="F33" s="22"/>
      <c r="G33" s="9" t="str">
        <f>G31</f>
        <v>cm</v>
      </c>
      <c r="H33" s="9"/>
      <c r="I33" s="12"/>
      <c r="K33" s="9">
        <v>0.01</v>
      </c>
      <c r="L33" s="1" t="s">
        <v>0</v>
      </c>
      <c r="M33" s="16">
        <f ca="1">VLOOKUP(Tabelle2!H6,Tabelle2!$K$2:$L$8,2)/VLOOKUP(Tabelle2!H6,Tabelle2!$I$2:$J$8,2)</f>
        <v>0.6428571428571429</v>
      </c>
      <c r="N33" s="17" t="str">
        <f xml:space="preserve"> VLOOKUP(Tabelle2!I6,Tabelle2!$D$2:$E$8,2)</f>
        <v>cm</v>
      </c>
    </row>
    <row r="34" spans="1:15" x14ac:dyDescent="0.25">
      <c r="F34" s="16"/>
      <c r="G34" s="9"/>
      <c r="H34" s="9"/>
      <c r="I34" s="12"/>
      <c r="J34" s="1">
        <f>O34</f>
        <v>100</v>
      </c>
      <c r="O34" s="11">
        <v>100</v>
      </c>
    </row>
    <row r="35" spans="1:15" x14ac:dyDescent="0.25">
      <c r="D35" s="24"/>
      <c r="E35" s="1" t="str">
        <f>L35</f>
        <v>=</v>
      </c>
      <c r="F35" s="22"/>
      <c r="G35" s="9" t="str">
        <f>G31</f>
        <v>cm</v>
      </c>
      <c r="H35" s="9"/>
      <c r="I35" s="12"/>
      <c r="K35" s="9">
        <v>1</v>
      </c>
      <c r="L35" s="1" t="s">
        <v>0</v>
      </c>
      <c r="M35" s="1">
        <f ca="1">M33*100</f>
        <v>64.285714285714292</v>
      </c>
      <c r="N35" s="17" t="str">
        <f xml:space="preserve"> VLOOKUP(Tabelle2!I6,Tabelle2!$D$2:$E$8,2)</f>
        <v>cm</v>
      </c>
    </row>
    <row r="36" spans="1:15" x14ac:dyDescent="0.25">
      <c r="D36" s="15"/>
      <c r="I36" s="13"/>
    </row>
    <row r="37" spans="1:15" x14ac:dyDescent="0.25">
      <c r="D37" s="15"/>
      <c r="I37" s="13"/>
    </row>
    <row r="38" spans="1:15" x14ac:dyDescent="0.25">
      <c r="A38" s="10" t="s">
        <v>7</v>
      </c>
      <c r="D38" s="1" t="str">
        <f ca="1">K38</f>
        <v>60%</v>
      </c>
      <c r="E38" s="1" t="str">
        <f>L38</f>
        <v>=</v>
      </c>
      <c r="F38" s="16">
        <f ca="1">M38</f>
        <v>120</v>
      </c>
      <c r="G38" s="9" t="str">
        <f>N38</f>
        <v>mm</v>
      </c>
      <c r="H38" s="9"/>
      <c r="I38" s="12"/>
      <c r="K38" s="1" t="str">
        <f ca="1">VLOOKUP(Tabelle2!H7,Tabelle2!$I$2:$J$8,2)&amp;"%"</f>
        <v>60%</v>
      </c>
      <c r="L38" s="1" t="s">
        <v>0</v>
      </c>
      <c r="M38" s="14">
        <f ca="1">VLOOKUP(Tabelle2!H7,Tabelle2!$K$2:$L$8,2)</f>
        <v>120</v>
      </c>
      <c r="N38" s="17" t="str">
        <f xml:space="preserve"> VLOOKUP(Tabelle2!I7,Tabelle2!$D$2:$E$8,2)</f>
        <v>mm</v>
      </c>
    </row>
    <row r="39" spans="1:15" x14ac:dyDescent="0.25">
      <c r="F39" s="9"/>
      <c r="G39" s="9"/>
      <c r="H39" s="9"/>
      <c r="I39" s="12"/>
      <c r="J39" s="1" t="str">
        <f ca="1">" : "&amp;VLOOKUP(Tabelle2!H7,Tabelle2!$I$2:$J$8,2)</f>
        <v xml:space="preserve"> : 60</v>
      </c>
      <c r="K39" s="1" t="s">
        <v>20</v>
      </c>
      <c r="O39" s="11" t="str">
        <f ca="1">J39</f>
        <v xml:space="preserve"> : 60</v>
      </c>
    </row>
    <row r="40" spans="1:15" x14ac:dyDescent="0.25">
      <c r="D40" s="24"/>
      <c r="E40" s="1" t="str">
        <f>L40</f>
        <v>=</v>
      </c>
      <c r="F40" s="22"/>
      <c r="G40" s="9" t="str">
        <f>G38</f>
        <v>mm</v>
      </c>
      <c r="H40" s="9"/>
      <c r="I40" s="12"/>
      <c r="K40" s="9">
        <v>0.01</v>
      </c>
      <c r="L40" s="1" t="s">
        <v>0</v>
      </c>
      <c r="M40" s="16">
        <f ca="1">VLOOKUP(Tabelle2!H7,Tabelle2!$K$2:$L$8,2)/VLOOKUP(Tabelle2!H7,Tabelle2!$I$2:$J$8,2)</f>
        <v>2</v>
      </c>
      <c r="N40" s="17" t="str">
        <f xml:space="preserve"> VLOOKUP(Tabelle2!I7,Tabelle2!$D$2:$E$8,2)</f>
        <v>mm</v>
      </c>
    </row>
    <row r="41" spans="1:15" x14ac:dyDescent="0.25">
      <c r="F41" s="16"/>
      <c r="G41" s="9"/>
      <c r="H41" s="9"/>
      <c r="I41" s="12"/>
      <c r="J41" s="1">
        <f>O41</f>
        <v>100</v>
      </c>
      <c r="O41" s="11">
        <v>100</v>
      </c>
    </row>
    <row r="42" spans="1:15" x14ac:dyDescent="0.25">
      <c r="D42" s="24"/>
      <c r="E42" s="1" t="str">
        <f>L42</f>
        <v>=</v>
      </c>
      <c r="F42" s="22"/>
      <c r="G42" s="9" t="str">
        <f>G38</f>
        <v>mm</v>
      </c>
      <c r="H42" s="9"/>
      <c r="I42" s="12"/>
      <c r="K42" s="9">
        <v>1</v>
      </c>
      <c r="L42" s="1" t="s">
        <v>0</v>
      </c>
      <c r="M42" s="1">
        <f ca="1">M40*100</f>
        <v>200</v>
      </c>
      <c r="N42" s="17" t="str">
        <f xml:space="preserve"> VLOOKUP(Tabelle2!I7,Tabelle2!$D$2:$E$8,2)</f>
        <v>mm</v>
      </c>
    </row>
    <row r="45" spans="1:15" x14ac:dyDescent="0.25">
      <c r="K45" s="20" t="s">
        <v>13</v>
      </c>
      <c r="L45" s="8" t="s">
        <v>14</v>
      </c>
    </row>
  </sheetData>
  <mergeCells count="3">
    <mergeCell ref="D1:P1"/>
    <mergeCell ref="B4:C4"/>
    <mergeCell ref="B6:C6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K46" sqref="K46:L46"/>
    </sheetView>
  </sheetViews>
  <sheetFormatPr baseColWidth="10" defaultColWidth="11.5703125" defaultRowHeight="15.75" x14ac:dyDescent="0.25"/>
  <cols>
    <col min="1" max="1" width="4.42578125" style="10" customWidth="1"/>
    <col min="2" max="2" width="3" style="10" customWidth="1"/>
    <col min="3" max="3" width="5.42578125" style="10" customWidth="1"/>
    <col min="4" max="4" width="8.42578125" style="20" bestFit="1" customWidth="1"/>
    <col min="5" max="5" width="3.42578125" style="20" customWidth="1"/>
    <col min="6" max="6" width="5.7109375" style="20" customWidth="1"/>
    <col min="7" max="8" width="8.140625" style="20" customWidth="1"/>
    <col min="9" max="9" width="1.28515625" style="20" customWidth="1"/>
    <col min="10" max="10" width="8.85546875" style="10" customWidth="1"/>
    <col min="11" max="11" width="7.85546875" style="20" customWidth="1"/>
    <col min="12" max="12" width="2.85546875" style="20" customWidth="1"/>
    <col min="13" max="13" width="5.85546875" style="20" bestFit="1" customWidth="1"/>
    <col min="14" max="14" width="6.7109375" style="11" customWidth="1"/>
    <col min="15" max="15" width="5" style="10" bestFit="1" customWidth="1"/>
    <col min="16" max="16" width="1.5703125" style="10" bestFit="1" customWidth="1"/>
    <col min="17" max="16384" width="11.5703125" style="10"/>
  </cols>
  <sheetData>
    <row r="1" spans="1:18" x14ac:dyDescent="0.25">
      <c r="D1" s="29" t="s">
        <v>31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8" x14ac:dyDescent="0.25">
      <c r="D2" s="33" t="s">
        <v>16</v>
      </c>
      <c r="K2" s="33" t="s">
        <v>16</v>
      </c>
    </row>
    <row r="3" spans="1:18" x14ac:dyDescent="0.25">
      <c r="A3" s="10" t="s">
        <v>2</v>
      </c>
      <c r="D3" s="20" t="str">
        <f ca="1">K3</f>
        <v>292 kg</v>
      </c>
      <c r="E3" s="20" t="str">
        <f>L3</f>
        <v>=</v>
      </c>
      <c r="F3" s="16">
        <f>M3</f>
        <v>100</v>
      </c>
      <c r="G3" s="9" t="str">
        <f>N3</f>
        <v>%</v>
      </c>
      <c r="H3" s="9"/>
      <c r="I3" s="12"/>
      <c r="K3" s="20" t="str">
        <f ca="1">VLOOKUP(Tabelle2!O2,Tabelle2!$P$2:$Q$8,2)&amp;" " &amp;Tabelle2!E2</f>
        <v>292 kg</v>
      </c>
      <c r="L3" s="20" t="s">
        <v>0</v>
      </c>
      <c r="M3" s="14">
        <v>100</v>
      </c>
      <c r="N3" s="17" t="s">
        <v>30</v>
      </c>
    </row>
    <row r="4" spans="1:18" x14ac:dyDescent="0.25">
      <c r="B4" s="29" t="str">
        <f ca="1">O4</f>
        <v>: 292</v>
      </c>
      <c r="C4" s="29"/>
      <c r="F4" s="9"/>
      <c r="G4" s="9"/>
      <c r="H4" s="17" t="str">
        <f ca="1">O4</f>
        <v>: 292</v>
      </c>
      <c r="I4" s="12"/>
      <c r="J4" s="20" t="str">
        <f ca="1">O4</f>
        <v>: 292</v>
      </c>
      <c r="K4" s="20" t="s">
        <v>20</v>
      </c>
      <c r="O4" s="11" t="str">
        <f ca="1">": " &amp;VLOOKUP(Tabelle2!O2,Tabelle2!$P$2:$Q$8,2)</f>
        <v>: 292</v>
      </c>
    </row>
    <row r="5" spans="1:18" x14ac:dyDescent="0.25">
      <c r="D5" s="9" t="str">
        <f>K5</f>
        <v>1 kg</v>
      </c>
      <c r="E5" s="20" t="str">
        <f>L5</f>
        <v>=</v>
      </c>
      <c r="F5" s="16">
        <f ca="1">M5</f>
        <v>0.34246575342465752</v>
      </c>
      <c r="G5" s="9" t="str">
        <f>G3</f>
        <v>%</v>
      </c>
      <c r="H5" s="9"/>
      <c r="I5" s="12"/>
      <c r="K5" s="9" t="str">
        <f>"1 " &amp;Tabelle2!E2</f>
        <v>1 kg</v>
      </c>
      <c r="L5" s="20" t="s">
        <v>0</v>
      </c>
      <c r="M5" s="16">
        <f ca="1">100/VLOOKUP(Tabelle2!O2,Tabelle2!$P$2:$Q$8,2)</f>
        <v>0.34246575342465752</v>
      </c>
      <c r="N5" s="17" t="s">
        <v>30</v>
      </c>
      <c r="Q5" s="10" t="s">
        <v>20</v>
      </c>
    </row>
    <row r="6" spans="1:18" x14ac:dyDescent="0.25">
      <c r="B6" s="29">
        <f ca="1">O6</f>
        <v>16</v>
      </c>
      <c r="C6" s="29"/>
      <c r="F6" s="16"/>
      <c r="G6" s="9"/>
      <c r="H6" s="16">
        <f ca="1">O6</f>
        <v>16</v>
      </c>
      <c r="I6" s="12"/>
      <c r="J6" s="16">
        <f ca="1">VLOOKUP(Tabelle2!O2,Tabelle2!$R$2:$S$8,2)</f>
        <v>16</v>
      </c>
      <c r="O6" s="11">
        <f ca="1">J6</f>
        <v>16</v>
      </c>
      <c r="Q6" s="10" t="s">
        <v>20</v>
      </c>
    </row>
    <row r="7" spans="1:18" x14ac:dyDescent="0.25">
      <c r="D7" s="9" t="str">
        <f ca="1">K7</f>
        <v>16 kg</v>
      </c>
      <c r="E7" s="20" t="str">
        <f>L7</f>
        <v>=</v>
      </c>
      <c r="F7" s="16">
        <f ca="1">M7</f>
        <v>5.4794520547945202</v>
      </c>
      <c r="G7" s="9" t="str">
        <f>G3</f>
        <v>%</v>
      </c>
      <c r="H7" s="9"/>
      <c r="I7" s="12"/>
      <c r="K7" s="16" t="str">
        <f ca="1">VLOOKUP(Tabelle2!O2,Tabelle2!$R$2:$S$8,2)&amp;" " &amp;Tabelle2!E2</f>
        <v>16 kg</v>
      </c>
      <c r="L7" s="20" t="s">
        <v>0</v>
      </c>
      <c r="M7" s="20">
        <f ca="1">M5*J6</f>
        <v>5.4794520547945202</v>
      </c>
      <c r="N7" s="11" t="s">
        <v>30</v>
      </c>
      <c r="Q7" s="10" t="s">
        <v>20</v>
      </c>
    </row>
    <row r="8" spans="1:18" x14ac:dyDescent="0.25">
      <c r="D8" s="35" t="s">
        <v>27</v>
      </c>
      <c r="F8" s="34" t="s">
        <v>17</v>
      </c>
      <c r="I8" s="13"/>
      <c r="K8" s="35" t="s">
        <v>27</v>
      </c>
      <c r="M8" s="34" t="s">
        <v>17</v>
      </c>
      <c r="Q8" s="10" t="s">
        <v>20</v>
      </c>
    </row>
    <row r="9" spans="1:18" x14ac:dyDescent="0.25">
      <c r="I9" s="13"/>
      <c r="O9" s="16"/>
    </row>
    <row r="10" spans="1:18" x14ac:dyDescent="0.25">
      <c r="A10" s="10" t="s">
        <v>3</v>
      </c>
      <c r="D10" s="20" t="str">
        <f ca="1">K10</f>
        <v>66 m</v>
      </c>
      <c r="E10" s="20" t="str">
        <f>L10</f>
        <v>=</v>
      </c>
      <c r="F10" s="16">
        <f>M10</f>
        <v>100</v>
      </c>
      <c r="G10" s="9" t="str">
        <f>N10</f>
        <v>%</v>
      </c>
      <c r="H10" s="9"/>
      <c r="I10" s="12"/>
      <c r="K10" s="20" t="str">
        <f ca="1">VLOOKUP(Tabelle2!O3,Tabelle2!$P$2:$Q$8,2)&amp;" " &amp;Tabelle2!E3</f>
        <v>66 m</v>
      </c>
      <c r="L10" s="20" t="s">
        <v>0</v>
      </c>
      <c r="M10" s="14">
        <v>100</v>
      </c>
      <c r="N10" s="17" t="s">
        <v>30</v>
      </c>
    </row>
    <row r="11" spans="1:18" x14ac:dyDescent="0.25">
      <c r="B11" s="29"/>
      <c r="C11" s="29"/>
      <c r="F11" s="9"/>
      <c r="G11" s="9"/>
      <c r="H11" s="17"/>
      <c r="I11" s="12"/>
      <c r="J11" s="20" t="str">
        <f ca="1">O11</f>
        <v>: 66</v>
      </c>
      <c r="K11" s="20" t="s">
        <v>20</v>
      </c>
      <c r="O11" s="11" t="str">
        <f ca="1">": " &amp;VLOOKUP(Tabelle2!O3,Tabelle2!$P$2:$Q$8,2)</f>
        <v>: 66</v>
      </c>
    </row>
    <row r="12" spans="1:18" x14ac:dyDescent="0.25">
      <c r="D12" s="9" t="str">
        <f>K12</f>
        <v>1 m</v>
      </c>
      <c r="E12" s="20" t="str">
        <f>L12</f>
        <v>=</v>
      </c>
      <c r="F12" s="16">
        <f ca="1">M12</f>
        <v>1.5151515151515151</v>
      </c>
      <c r="G12" s="9" t="str">
        <f>G10</f>
        <v>%</v>
      </c>
      <c r="H12" s="9"/>
      <c r="I12" s="12"/>
      <c r="K12" s="9" t="str">
        <f>"1 " &amp;Tabelle2!E3</f>
        <v>1 m</v>
      </c>
      <c r="L12" s="20" t="s">
        <v>0</v>
      </c>
      <c r="M12" s="16">
        <f ca="1">100/VLOOKUP(Tabelle2!O3,Tabelle2!$P$2:$Q$8,2)</f>
        <v>1.5151515151515151</v>
      </c>
      <c r="N12" s="17" t="s">
        <v>30</v>
      </c>
    </row>
    <row r="13" spans="1:18" x14ac:dyDescent="0.25">
      <c r="B13" s="29"/>
      <c r="C13" s="29"/>
      <c r="F13" s="16"/>
      <c r="G13" s="9"/>
      <c r="H13" s="16"/>
      <c r="I13" s="12"/>
      <c r="J13" s="16">
        <f ca="1">VLOOKUP(Tabelle2!O3,Tabelle2!$R$2:$S$8,2)</f>
        <v>19</v>
      </c>
      <c r="O13" s="11">
        <f ca="1">J13</f>
        <v>19</v>
      </c>
    </row>
    <row r="14" spans="1:18" x14ac:dyDescent="0.25">
      <c r="D14" s="9" t="str">
        <f ca="1">K14</f>
        <v>19 m</v>
      </c>
      <c r="E14" s="20" t="str">
        <f>L14</f>
        <v>=</v>
      </c>
      <c r="F14" s="32"/>
      <c r="G14" s="9" t="str">
        <f>G10</f>
        <v>%</v>
      </c>
      <c r="H14" s="9"/>
      <c r="I14" s="12"/>
      <c r="K14" s="16" t="str">
        <f ca="1">VLOOKUP(Tabelle2!O3,Tabelle2!$R$2:$S$8,2)&amp;" " &amp;Tabelle2!E3</f>
        <v>19 m</v>
      </c>
      <c r="L14" s="20" t="s">
        <v>0</v>
      </c>
      <c r="M14" s="20">
        <f ca="1">M12*J13</f>
        <v>28.787878787878789</v>
      </c>
      <c r="N14" s="11" t="s">
        <v>30</v>
      </c>
    </row>
    <row r="15" spans="1:18" x14ac:dyDescent="0.25">
      <c r="I15" s="13"/>
    </row>
    <row r="16" spans="1:18" x14ac:dyDescent="0.25">
      <c r="I16" s="13"/>
      <c r="R16" s="10" t="s">
        <v>20</v>
      </c>
    </row>
    <row r="17" spans="1:18" x14ac:dyDescent="0.25">
      <c r="A17" s="10" t="s">
        <v>4</v>
      </c>
      <c r="D17" s="20" t="str">
        <f ca="1">K17</f>
        <v>200 €</v>
      </c>
      <c r="E17" s="20" t="str">
        <f>L17</f>
        <v>=</v>
      </c>
      <c r="F17" s="16">
        <f>M17</f>
        <v>100</v>
      </c>
      <c r="G17" s="9" t="str">
        <f>N17</f>
        <v>%</v>
      </c>
      <c r="H17" s="9"/>
      <c r="I17" s="12"/>
      <c r="K17" s="20" t="str">
        <f ca="1">VLOOKUP(Tabelle2!O4,Tabelle2!$P$2:$Q$8,2)&amp;" " &amp;Tabelle2!E4</f>
        <v>200 €</v>
      </c>
      <c r="L17" s="20" t="s">
        <v>0</v>
      </c>
      <c r="M17" s="14">
        <v>100</v>
      </c>
      <c r="N17" s="17" t="s">
        <v>30</v>
      </c>
      <c r="R17" s="10" t="s">
        <v>20</v>
      </c>
    </row>
    <row r="18" spans="1:18" x14ac:dyDescent="0.25">
      <c r="B18" s="29"/>
      <c r="C18" s="29"/>
      <c r="F18" s="9"/>
      <c r="G18" s="9"/>
      <c r="H18" s="17"/>
      <c r="I18" s="12"/>
      <c r="J18" s="20" t="str">
        <f ca="1">O18</f>
        <v>: 200</v>
      </c>
      <c r="K18" s="20" t="s">
        <v>20</v>
      </c>
      <c r="O18" s="11" t="str">
        <f ca="1">": " &amp;VLOOKUP(Tabelle2!O4,Tabelle2!$P$2:$Q$8,2)</f>
        <v>: 200</v>
      </c>
      <c r="P18" s="10" t="s">
        <v>20</v>
      </c>
      <c r="R18" s="10" t="s">
        <v>20</v>
      </c>
    </row>
    <row r="19" spans="1:18" x14ac:dyDescent="0.25">
      <c r="D19" s="9" t="str">
        <f>K19</f>
        <v>1 €</v>
      </c>
      <c r="E19" s="20" t="str">
        <f>L19</f>
        <v>=</v>
      </c>
      <c r="F19" s="32"/>
      <c r="G19" s="9" t="str">
        <f>G17</f>
        <v>%</v>
      </c>
      <c r="H19" s="9"/>
      <c r="I19" s="12"/>
      <c r="K19" s="9" t="str">
        <f>"1 " &amp;Tabelle2!E4</f>
        <v>1 €</v>
      </c>
      <c r="L19" s="20" t="s">
        <v>0</v>
      </c>
      <c r="M19" s="16">
        <f ca="1">100/VLOOKUP(Tabelle2!O4,Tabelle2!$P$2:$Q$8,2)</f>
        <v>0.5</v>
      </c>
      <c r="N19" s="17" t="s">
        <v>30</v>
      </c>
    </row>
    <row r="20" spans="1:18" x14ac:dyDescent="0.25">
      <c r="B20" s="29"/>
      <c r="C20" s="29"/>
      <c r="F20" s="16"/>
      <c r="G20" s="9"/>
      <c r="H20" s="16"/>
      <c r="I20" s="12"/>
      <c r="J20" s="16">
        <f ca="1">VLOOKUP(Tabelle2!O4,Tabelle2!$R$2:$S$8,2)</f>
        <v>49</v>
      </c>
      <c r="O20" s="11">
        <f ca="1">J20</f>
        <v>49</v>
      </c>
    </row>
    <row r="21" spans="1:18" x14ac:dyDescent="0.25">
      <c r="D21" s="9" t="str">
        <f ca="1">K21</f>
        <v>49 €</v>
      </c>
      <c r="E21" s="20" t="str">
        <f>L21</f>
        <v>=</v>
      </c>
      <c r="F21" s="32"/>
      <c r="G21" s="9" t="str">
        <f>G17</f>
        <v>%</v>
      </c>
      <c r="H21" s="9"/>
      <c r="I21" s="12"/>
      <c r="K21" s="16" t="str">
        <f ca="1">VLOOKUP(Tabelle2!O4,Tabelle2!$R$2:$S$8,2)&amp;" " &amp;Tabelle2!E4</f>
        <v>49 €</v>
      </c>
      <c r="L21" s="20" t="s">
        <v>0</v>
      </c>
      <c r="M21" s="20">
        <f ca="1">M19*J20</f>
        <v>24.5</v>
      </c>
      <c r="N21" s="11" t="s">
        <v>30</v>
      </c>
    </row>
    <row r="22" spans="1:18" x14ac:dyDescent="0.25">
      <c r="I22" s="13"/>
    </row>
    <row r="23" spans="1:18" x14ac:dyDescent="0.25">
      <c r="I23" s="13"/>
    </row>
    <row r="24" spans="1:18" x14ac:dyDescent="0.25">
      <c r="A24" s="10" t="s">
        <v>5</v>
      </c>
      <c r="D24" s="20" t="str">
        <f ca="1">K24</f>
        <v>292 g</v>
      </c>
      <c r="E24" s="20" t="str">
        <f>L24</f>
        <v>=</v>
      </c>
      <c r="F24" s="16">
        <f>M24</f>
        <v>100</v>
      </c>
      <c r="G24" s="9" t="str">
        <f>N24</f>
        <v>%</v>
      </c>
      <c r="H24" s="9"/>
      <c r="I24" s="12"/>
      <c r="K24" s="20" t="str">
        <f ca="1">VLOOKUP(Tabelle2!O5,Tabelle2!$P$2:$Q$8,2)&amp;" " &amp;Tabelle2!E5</f>
        <v>292 g</v>
      </c>
      <c r="L24" s="20" t="s">
        <v>0</v>
      </c>
      <c r="M24" s="14">
        <v>100</v>
      </c>
      <c r="N24" s="17" t="s">
        <v>30</v>
      </c>
    </row>
    <row r="25" spans="1:18" x14ac:dyDescent="0.25">
      <c r="B25" s="29"/>
      <c r="C25" s="29"/>
      <c r="F25" s="9"/>
      <c r="G25" s="9"/>
      <c r="H25" s="17"/>
      <c r="I25" s="12"/>
      <c r="J25" s="20" t="str">
        <f ca="1">O25</f>
        <v>: 292</v>
      </c>
      <c r="K25" s="20" t="s">
        <v>20</v>
      </c>
      <c r="O25" s="11" t="str">
        <f ca="1">": " &amp;VLOOKUP(Tabelle2!O5,Tabelle2!$P$2:$Q$8,2)</f>
        <v>: 292</v>
      </c>
    </row>
    <row r="26" spans="1:18" x14ac:dyDescent="0.25">
      <c r="D26" s="23"/>
      <c r="E26" s="20" t="str">
        <f>L26</f>
        <v>=</v>
      </c>
      <c r="F26" s="32"/>
      <c r="G26" s="9" t="str">
        <f>G24</f>
        <v>%</v>
      </c>
      <c r="H26" s="9"/>
      <c r="I26" s="12"/>
      <c r="K26" s="9" t="str">
        <f>"1 " &amp;Tabelle2!E11</f>
        <v xml:space="preserve">1 </v>
      </c>
      <c r="L26" s="20" t="s">
        <v>0</v>
      </c>
      <c r="M26" s="16">
        <f ca="1">100/VLOOKUP(Tabelle2!O5,Tabelle2!$P$2:$Q$8,2)</f>
        <v>0.34246575342465752</v>
      </c>
      <c r="N26" s="17" t="s">
        <v>30</v>
      </c>
    </row>
    <row r="27" spans="1:18" x14ac:dyDescent="0.25">
      <c r="B27" s="29"/>
      <c r="C27" s="29"/>
      <c r="F27" s="16"/>
      <c r="G27" s="9"/>
      <c r="H27" s="16"/>
      <c r="I27" s="12"/>
      <c r="J27" s="16">
        <f ca="1">VLOOKUP(Tabelle2!O5,Tabelle2!$R$2:$S$8,2)</f>
        <v>16</v>
      </c>
      <c r="O27" s="11">
        <f ca="1">J27</f>
        <v>16</v>
      </c>
    </row>
    <row r="28" spans="1:18" x14ac:dyDescent="0.25">
      <c r="D28" s="9" t="str">
        <f ca="1">K28</f>
        <v xml:space="preserve">16 </v>
      </c>
      <c r="E28" s="20" t="str">
        <f>L28</f>
        <v>=</v>
      </c>
      <c r="F28" s="32"/>
      <c r="G28" s="9" t="str">
        <f>G24</f>
        <v>%</v>
      </c>
      <c r="H28" s="9"/>
      <c r="I28" s="12"/>
      <c r="K28" s="16" t="str">
        <f ca="1">VLOOKUP(Tabelle2!O5,Tabelle2!$R$2:$S$8,2)&amp;" " &amp;Tabelle2!E11</f>
        <v xml:space="preserve">16 </v>
      </c>
      <c r="L28" s="20" t="s">
        <v>0</v>
      </c>
      <c r="M28" s="20">
        <f ca="1">M26*J27</f>
        <v>5.4794520547945202</v>
      </c>
      <c r="N28" s="11" t="s">
        <v>30</v>
      </c>
    </row>
    <row r="29" spans="1:18" x14ac:dyDescent="0.25">
      <c r="I29" s="13"/>
    </row>
    <row r="30" spans="1:18" x14ac:dyDescent="0.25">
      <c r="I30" s="13"/>
    </row>
    <row r="31" spans="1:18" x14ac:dyDescent="0.25">
      <c r="A31" s="10" t="s">
        <v>6</v>
      </c>
      <c r="D31" s="20" t="str">
        <f ca="1">K31</f>
        <v>134 cm</v>
      </c>
      <c r="E31" s="20" t="str">
        <f>L31</f>
        <v>=</v>
      </c>
      <c r="F31" s="16">
        <f>M31</f>
        <v>100</v>
      </c>
      <c r="G31" s="9" t="str">
        <f>N31</f>
        <v>%</v>
      </c>
      <c r="H31" s="9"/>
      <c r="I31" s="12"/>
      <c r="K31" s="20" t="str">
        <f ca="1">VLOOKUP(Tabelle2!O6,Tabelle2!$P$2:$Q$8,2)&amp;" " &amp;Tabelle2!E6</f>
        <v>134 cm</v>
      </c>
      <c r="L31" s="20" t="s">
        <v>0</v>
      </c>
      <c r="M31" s="14">
        <v>100</v>
      </c>
      <c r="N31" s="17" t="s">
        <v>30</v>
      </c>
    </row>
    <row r="32" spans="1:18" x14ac:dyDescent="0.25">
      <c r="B32" s="29"/>
      <c r="C32" s="29"/>
      <c r="F32" s="9"/>
      <c r="G32" s="9"/>
      <c r="H32" s="17"/>
      <c r="I32" s="12"/>
      <c r="J32" s="20" t="str">
        <f ca="1">O32</f>
        <v>: 134</v>
      </c>
      <c r="K32" s="20" t="s">
        <v>20</v>
      </c>
      <c r="O32" s="11" t="str">
        <f ca="1">": " &amp;VLOOKUP(Tabelle2!O6,Tabelle2!$P$2:$Q$8,2)</f>
        <v>: 134</v>
      </c>
    </row>
    <row r="33" spans="1:15" x14ac:dyDescent="0.25">
      <c r="D33" s="23"/>
      <c r="E33" s="20" t="str">
        <f>L33</f>
        <v>=</v>
      </c>
      <c r="F33" s="32"/>
      <c r="G33" s="9" t="str">
        <f>G31</f>
        <v>%</v>
      </c>
      <c r="H33" s="9"/>
      <c r="I33" s="12"/>
      <c r="K33" s="9" t="str">
        <f>"1 " &amp;Tabelle2!E18</f>
        <v xml:space="preserve">1 </v>
      </c>
      <c r="L33" s="20" t="s">
        <v>0</v>
      </c>
      <c r="M33" s="16">
        <f ca="1">100/VLOOKUP(Tabelle2!O6,Tabelle2!$P$2:$Q$8,2)</f>
        <v>0.74626865671641796</v>
      </c>
      <c r="N33" s="17" t="s">
        <v>30</v>
      </c>
    </row>
    <row r="34" spans="1:15" x14ac:dyDescent="0.25">
      <c r="B34" s="29"/>
      <c r="C34" s="29"/>
      <c r="F34" s="16"/>
      <c r="G34" s="9"/>
      <c r="H34" s="16"/>
      <c r="I34" s="12"/>
      <c r="J34" s="16">
        <f ca="1">VLOOKUP(Tabelle2!O6,Tabelle2!$R$2:$S$8,2)</f>
        <v>46</v>
      </c>
      <c r="O34" s="11">
        <f ca="1">J34</f>
        <v>46</v>
      </c>
    </row>
    <row r="35" spans="1:15" x14ac:dyDescent="0.25">
      <c r="D35" s="9" t="str">
        <f ca="1">K35</f>
        <v xml:space="preserve">46 </v>
      </c>
      <c r="E35" s="20" t="str">
        <f>L35</f>
        <v>=</v>
      </c>
      <c r="F35" s="32"/>
      <c r="G35" s="9" t="str">
        <f>G31</f>
        <v>%</v>
      </c>
      <c r="H35" s="9"/>
      <c r="I35" s="12"/>
      <c r="K35" s="16" t="str">
        <f ca="1">VLOOKUP(Tabelle2!O6,Tabelle2!$R$2:$S$8,2)&amp;" " &amp;Tabelle2!E18</f>
        <v xml:space="preserve">46 </v>
      </c>
      <c r="L35" s="20" t="s">
        <v>0</v>
      </c>
      <c r="M35" s="20">
        <f ca="1">M33*J34</f>
        <v>34.328358208955223</v>
      </c>
      <c r="N35" s="11" t="s">
        <v>30</v>
      </c>
    </row>
    <row r="36" spans="1:15" x14ac:dyDescent="0.25">
      <c r="D36" s="15"/>
      <c r="I36" s="13"/>
    </row>
    <row r="37" spans="1:15" x14ac:dyDescent="0.25">
      <c r="D37" s="15"/>
      <c r="I37" s="13"/>
    </row>
    <row r="38" spans="1:15" x14ac:dyDescent="0.25">
      <c r="A38" s="10" t="s">
        <v>7</v>
      </c>
      <c r="D38" s="20" t="str">
        <f ca="1">K38</f>
        <v>270 mm</v>
      </c>
      <c r="E38" s="20" t="str">
        <f>L38</f>
        <v>=</v>
      </c>
      <c r="F38" s="16">
        <f>M38</f>
        <v>100</v>
      </c>
      <c r="G38" s="9" t="str">
        <f>N38</f>
        <v>%</v>
      </c>
      <c r="H38" s="9"/>
      <c r="I38" s="12"/>
      <c r="K38" s="20" t="str">
        <f ca="1">VLOOKUP(Tabelle2!O7,Tabelle2!$P$2:$Q$8,2)&amp;" " &amp;Tabelle2!E7</f>
        <v>270 mm</v>
      </c>
      <c r="L38" s="20" t="s">
        <v>0</v>
      </c>
      <c r="M38" s="14">
        <v>100</v>
      </c>
      <c r="N38" s="17" t="s">
        <v>30</v>
      </c>
    </row>
    <row r="39" spans="1:15" x14ac:dyDescent="0.25">
      <c r="B39" s="29"/>
      <c r="C39" s="29"/>
      <c r="F39" s="9"/>
      <c r="G39" s="9"/>
      <c r="H39" s="17"/>
      <c r="I39" s="12"/>
      <c r="J39" s="20" t="str">
        <f ca="1">O39</f>
        <v>: 270</v>
      </c>
      <c r="K39" s="20" t="s">
        <v>20</v>
      </c>
      <c r="O39" s="11" t="str">
        <f ca="1">": " &amp;VLOOKUP(Tabelle2!O7,Tabelle2!$P$2:$Q$8,2)</f>
        <v>: 270</v>
      </c>
    </row>
    <row r="40" spans="1:15" x14ac:dyDescent="0.25">
      <c r="D40" s="23"/>
      <c r="E40" s="20" t="str">
        <f>L40</f>
        <v>=</v>
      </c>
      <c r="F40" s="32"/>
      <c r="G40" s="9" t="str">
        <f>G38</f>
        <v>%</v>
      </c>
      <c r="H40" s="9"/>
      <c r="I40" s="12"/>
      <c r="K40" s="9" t="str">
        <f>"1 " &amp;Tabelle2!E25</f>
        <v xml:space="preserve">1 </v>
      </c>
      <c r="L40" s="20" t="s">
        <v>0</v>
      </c>
      <c r="M40" s="16">
        <f ca="1">100/VLOOKUP(Tabelle2!O7,Tabelle2!$P$2:$Q$8,2)</f>
        <v>0.37037037037037035</v>
      </c>
      <c r="N40" s="17" t="s">
        <v>30</v>
      </c>
    </row>
    <row r="41" spans="1:15" x14ac:dyDescent="0.25">
      <c r="B41" s="29"/>
      <c r="C41" s="29"/>
      <c r="F41" s="16"/>
      <c r="G41" s="9"/>
      <c r="H41" s="16"/>
      <c r="I41" s="12"/>
      <c r="J41" s="16">
        <f ca="1">VLOOKUP(Tabelle2!O7,Tabelle2!$R$2:$S$8,2)</f>
        <v>25</v>
      </c>
      <c r="O41" s="11">
        <f ca="1">J41</f>
        <v>25</v>
      </c>
    </row>
    <row r="42" spans="1:15" x14ac:dyDescent="0.25">
      <c r="D42" s="9" t="str">
        <f ca="1">K42</f>
        <v xml:space="preserve">25 </v>
      </c>
      <c r="E42" s="20" t="str">
        <f>L42</f>
        <v>=</v>
      </c>
      <c r="F42" s="32"/>
      <c r="G42" s="9" t="str">
        <f>G38</f>
        <v>%</v>
      </c>
      <c r="H42" s="9"/>
      <c r="I42" s="12"/>
      <c r="K42" s="16" t="str">
        <f ca="1">VLOOKUP(Tabelle2!O7,Tabelle2!$R$2:$S$8,2)&amp;" " &amp;Tabelle2!E25</f>
        <v xml:space="preserve">25 </v>
      </c>
      <c r="L42" s="20" t="s">
        <v>0</v>
      </c>
      <c r="M42" s="20">
        <f ca="1">M40*J41</f>
        <v>9.2592592592592595</v>
      </c>
      <c r="N42" s="11" t="s">
        <v>30</v>
      </c>
    </row>
    <row r="46" spans="1:15" x14ac:dyDescent="0.25">
      <c r="K46" s="20" t="s">
        <v>13</v>
      </c>
      <c r="L46" s="8" t="s">
        <v>14</v>
      </c>
    </row>
  </sheetData>
  <mergeCells count="13">
    <mergeCell ref="B41:C41"/>
    <mergeCell ref="B20:C20"/>
    <mergeCell ref="B25:C25"/>
    <mergeCell ref="B27:C27"/>
    <mergeCell ref="B32:C32"/>
    <mergeCell ref="B34:C34"/>
    <mergeCell ref="B39:C39"/>
    <mergeCell ref="D1:P1"/>
    <mergeCell ref="B4:C4"/>
    <mergeCell ref="B6:C6"/>
    <mergeCell ref="B11:C11"/>
    <mergeCell ref="B13:C13"/>
    <mergeCell ref="B18:C18"/>
  </mergeCells>
  <pageMargins left="0.11811023622047245" right="0.11811023622047245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K19" sqref="K19"/>
    </sheetView>
  </sheetViews>
  <sheetFormatPr baseColWidth="10" defaultRowHeight="15" x14ac:dyDescent="0.25"/>
  <cols>
    <col min="15" max="19" width="11.42578125" style="31"/>
  </cols>
  <sheetData>
    <row r="1" spans="1:19" x14ac:dyDescent="0.25">
      <c r="B1" t="s">
        <v>16</v>
      </c>
      <c r="C1" t="s">
        <v>17</v>
      </c>
      <c r="J1" t="s">
        <v>17</v>
      </c>
      <c r="L1" t="s">
        <v>27</v>
      </c>
      <c r="Q1" s="31" t="s">
        <v>16</v>
      </c>
      <c r="S1" s="31" t="s">
        <v>27</v>
      </c>
    </row>
    <row r="2" spans="1:19" x14ac:dyDescent="0.25">
      <c r="A2">
        <f ca="1">ROUND(RAND()*7+0.5,0)*10</f>
        <v>30</v>
      </c>
      <c r="B2">
        <v>1</v>
      </c>
      <c r="C2">
        <v>2</v>
      </c>
      <c r="D2">
        <v>1</v>
      </c>
      <c r="E2" t="s">
        <v>15</v>
      </c>
      <c r="H2">
        <f ca="1">ROUND(RAND()*7+0.5,0)*1</f>
        <v>3</v>
      </c>
      <c r="I2">
        <v>1</v>
      </c>
      <c r="J2">
        <f ca="1">ROUND(RAND()*9+0.5,0)*10</f>
        <v>60</v>
      </c>
      <c r="K2">
        <v>1</v>
      </c>
      <c r="L2">
        <f ca="1">ROUND(RAND()*9+0.5,0)*15</f>
        <v>135</v>
      </c>
      <c r="O2" s="31">
        <f ca="1">ROUND(RAND()*7+0.5,0)*1</f>
        <v>4</v>
      </c>
      <c r="P2" s="31">
        <v>1</v>
      </c>
      <c r="Q2" s="31">
        <f ca="1">RANDBETWEEN(S2,300)</f>
        <v>204</v>
      </c>
      <c r="R2" s="31">
        <v>1</v>
      </c>
      <c r="S2" s="31">
        <f ca="1">RANDBETWEEN(5,50)</f>
        <v>21</v>
      </c>
    </row>
    <row r="3" spans="1:19" x14ac:dyDescent="0.25">
      <c r="A3">
        <f t="shared" ref="A3:A8" ca="1" si="0">ROUND(RAND()*7+0.5,0)*10</f>
        <v>10</v>
      </c>
      <c r="B3">
        <v>2</v>
      </c>
      <c r="C3">
        <v>4</v>
      </c>
      <c r="D3">
        <v>2</v>
      </c>
      <c r="E3" t="s">
        <v>21</v>
      </c>
      <c r="H3">
        <f t="shared" ref="H3:H8" ca="1" si="1">ROUND(RAND()*7+0.5,0)*1</f>
        <v>4</v>
      </c>
      <c r="I3">
        <v>2</v>
      </c>
      <c r="J3">
        <f t="shared" ref="J3:J8" ca="1" si="2">ROUND(RAND()*9+0.5,0)*10</f>
        <v>90</v>
      </c>
      <c r="K3">
        <v>2</v>
      </c>
      <c r="L3">
        <f t="shared" ref="L3:L8" ca="1" si="3">ROUND(RAND()*9+0.5,0)*15</f>
        <v>135</v>
      </c>
      <c r="O3" s="31">
        <f t="shared" ref="O3:O8" ca="1" si="4">ROUND(RAND()*7+0.5,0)*1</f>
        <v>7</v>
      </c>
      <c r="P3" s="31">
        <v>2</v>
      </c>
      <c r="Q3" s="31">
        <f t="shared" ref="Q3:Q8" ca="1" si="5">RANDBETWEEN(S3,300)</f>
        <v>200</v>
      </c>
      <c r="R3" s="31">
        <v>2</v>
      </c>
      <c r="S3" s="31">
        <f t="shared" ref="S3:S8" ca="1" si="6">RANDBETWEEN(5,50)</f>
        <v>49</v>
      </c>
    </row>
    <row r="4" spans="1:19" x14ac:dyDescent="0.25">
      <c r="A4">
        <f t="shared" ca="1" si="0"/>
        <v>60</v>
      </c>
      <c r="B4">
        <v>3</v>
      </c>
      <c r="C4">
        <v>5</v>
      </c>
      <c r="D4">
        <v>3</v>
      </c>
      <c r="E4" t="s">
        <v>22</v>
      </c>
      <c r="H4">
        <f t="shared" ca="1" si="1"/>
        <v>6</v>
      </c>
      <c r="I4">
        <v>3</v>
      </c>
      <c r="J4">
        <f t="shared" ca="1" si="2"/>
        <v>60</v>
      </c>
      <c r="K4">
        <v>3</v>
      </c>
      <c r="L4">
        <f t="shared" ca="1" si="3"/>
        <v>75</v>
      </c>
      <c r="O4" s="31">
        <f t="shared" ca="1" si="4"/>
        <v>2</v>
      </c>
      <c r="P4" s="31">
        <v>3</v>
      </c>
      <c r="Q4" s="31">
        <f t="shared" ca="1" si="5"/>
        <v>287</v>
      </c>
      <c r="R4" s="31">
        <v>3</v>
      </c>
      <c r="S4" s="31">
        <f t="shared" ca="1" si="6"/>
        <v>26</v>
      </c>
    </row>
    <row r="5" spans="1:19" x14ac:dyDescent="0.25">
      <c r="A5">
        <f t="shared" ca="1" si="0"/>
        <v>30</v>
      </c>
      <c r="B5">
        <v>4</v>
      </c>
      <c r="C5">
        <v>10</v>
      </c>
      <c r="D5">
        <v>4</v>
      </c>
      <c r="E5" t="s">
        <v>23</v>
      </c>
      <c r="H5">
        <f t="shared" ca="1" si="1"/>
        <v>6</v>
      </c>
      <c r="I5">
        <v>4</v>
      </c>
      <c r="J5">
        <f t="shared" ca="1" si="2"/>
        <v>70</v>
      </c>
      <c r="K5">
        <v>4</v>
      </c>
      <c r="L5">
        <f t="shared" ca="1" si="3"/>
        <v>45</v>
      </c>
      <c r="O5" s="31">
        <f t="shared" ca="1" si="4"/>
        <v>4</v>
      </c>
      <c r="P5" s="31">
        <v>4</v>
      </c>
      <c r="Q5" s="31">
        <f t="shared" ca="1" si="5"/>
        <v>292</v>
      </c>
      <c r="R5" s="31">
        <v>4</v>
      </c>
      <c r="S5" s="31">
        <f t="shared" ca="1" si="6"/>
        <v>16</v>
      </c>
    </row>
    <row r="6" spans="1:19" x14ac:dyDescent="0.25">
      <c r="A6">
        <f t="shared" ca="1" si="0"/>
        <v>10</v>
      </c>
      <c r="B6">
        <v>5</v>
      </c>
      <c r="C6">
        <v>20</v>
      </c>
      <c r="D6">
        <v>5</v>
      </c>
      <c r="E6" t="s">
        <v>24</v>
      </c>
      <c r="H6">
        <f t="shared" ca="1" si="1"/>
        <v>4</v>
      </c>
      <c r="I6">
        <v>5</v>
      </c>
      <c r="J6">
        <f t="shared" ca="1" si="2"/>
        <v>60</v>
      </c>
      <c r="K6">
        <v>5</v>
      </c>
      <c r="L6">
        <f t="shared" ca="1" si="3"/>
        <v>120</v>
      </c>
      <c r="O6" s="31">
        <f t="shared" ca="1" si="4"/>
        <v>5</v>
      </c>
      <c r="P6" s="31">
        <v>5</v>
      </c>
      <c r="Q6" s="31">
        <f t="shared" ca="1" si="5"/>
        <v>134</v>
      </c>
      <c r="R6" s="31">
        <v>5</v>
      </c>
      <c r="S6" s="31">
        <f t="shared" ca="1" si="6"/>
        <v>46</v>
      </c>
    </row>
    <row r="7" spans="1:19" x14ac:dyDescent="0.25">
      <c r="A7">
        <f t="shared" ca="1" si="0"/>
        <v>50</v>
      </c>
      <c r="B7">
        <v>6</v>
      </c>
      <c r="C7">
        <v>25</v>
      </c>
      <c r="D7">
        <v>6</v>
      </c>
      <c r="E7" t="s">
        <v>25</v>
      </c>
      <c r="H7">
        <f t="shared" ca="1" si="1"/>
        <v>5</v>
      </c>
      <c r="I7">
        <v>6</v>
      </c>
      <c r="J7">
        <f t="shared" ca="1" si="2"/>
        <v>70</v>
      </c>
      <c r="K7">
        <v>6</v>
      </c>
      <c r="L7">
        <f t="shared" ca="1" si="3"/>
        <v>135</v>
      </c>
      <c r="O7" s="31">
        <f t="shared" ca="1" si="4"/>
        <v>6</v>
      </c>
      <c r="P7" s="31">
        <v>6</v>
      </c>
      <c r="Q7" s="31">
        <f t="shared" ca="1" si="5"/>
        <v>270</v>
      </c>
      <c r="R7" s="31">
        <v>6</v>
      </c>
      <c r="S7" s="31">
        <f t="shared" ca="1" si="6"/>
        <v>25</v>
      </c>
    </row>
    <row r="8" spans="1:19" x14ac:dyDescent="0.25">
      <c r="A8">
        <f t="shared" ca="1" si="0"/>
        <v>70</v>
      </c>
      <c r="B8">
        <v>7</v>
      </c>
      <c r="C8">
        <v>50</v>
      </c>
      <c r="D8">
        <v>7</v>
      </c>
      <c r="E8" t="s">
        <v>26</v>
      </c>
      <c r="H8">
        <f t="shared" ca="1" si="1"/>
        <v>7</v>
      </c>
      <c r="I8">
        <v>7</v>
      </c>
      <c r="J8">
        <f t="shared" ca="1" si="2"/>
        <v>20</v>
      </c>
      <c r="K8">
        <v>7</v>
      </c>
      <c r="L8">
        <f t="shared" ca="1" si="3"/>
        <v>45</v>
      </c>
      <c r="O8" s="31">
        <f t="shared" ca="1" si="4"/>
        <v>1</v>
      </c>
      <c r="P8" s="31">
        <v>7</v>
      </c>
      <c r="Q8" s="31">
        <f t="shared" ca="1" si="5"/>
        <v>66</v>
      </c>
      <c r="R8" s="31">
        <v>7</v>
      </c>
      <c r="S8" s="31">
        <f t="shared" ca="1" si="6"/>
        <v>19</v>
      </c>
    </row>
    <row r="11" spans="1:19" x14ac:dyDescent="0.25">
      <c r="P11" s="31" t="s">
        <v>20</v>
      </c>
    </row>
    <row r="12" spans="1:19" x14ac:dyDescent="0.25">
      <c r="P12" s="31" t="s">
        <v>20</v>
      </c>
    </row>
    <row r="13" spans="1:19" x14ac:dyDescent="0.25">
      <c r="P13" s="31" t="s">
        <v>20</v>
      </c>
    </row>
    <row r="14" spans="1:19" x14ac:dyDescent="0.25">
      <c r="A14">
        <f ca="1">ROUND(RAND()*7+0.5,0)</f>
        <v>5</v>
      </c>
      <c r="B14">
        <v>1</v>
      </c>
      <c r="C14">
        <v>2</v>
      </c>
      <c r="P14" s="31" t="s">
        <v>20</v>
      </c>
    </row>
    <row r="15" spans="1:19" x14ac:dyDescent="0.25">
      <c r="A15">
        <f t="shared" ref="A15:A27" ca="1" si="7">ROUND(RAND()*7+0.5,0)</f>
        <v>6</v>
      </c>
      <c r="B15">
        <v>2</v>
      </c>
      <c r="C15">
        <v>4</v>
      </c>
    </row>
    <row r="16" spans="1:19" x14ac:dyDescent="0.25">
      <c r="A16">
        <f t="shared" ca="1" si="7"/>
        <v>2</v>
      </c>
      <c r="B16">
        <v>3</v>
      </c>
      <c r="C16">
        <v>5</v>
      </c>
    </row>
    <row r="17" spans="1:3" x14ac:dyDescent="0.25">
      <c r="A17">
        <f t="shared" ca="1" si="7"/>
        <v>2</v>
      </c>
      <c r="B17">
        <v>4</v>
      </c>
      <c r="C17">
        <v>10</v>
      </c>
    </row>
    <row r="18" spans="1:3" x14ac:dyDescent="0.25">
      <c r="A18">
        <f t="shared" ca="1" si="7"/>
        <v>6</v>
      </c>
      <c r="B18">
        <v>5</v>
      </c>
      <c r="C18">
        <v>20</v>
      </c>
    </row>
    <row r="19" spans="1:3" x14ac:dyDescent="0.25">
      <c r="A19">
        <f t="shared" ca="1" si="7"/>
        <v>1</v>
      </c>
      <c r="B19">
        <v>6</v>
      </c>
      <c r="C19">
        <v>25</v>
      </c>
    </row>
    <row r="20" spans="1:3" x14ac:dyDescent="0.25">
      <c r="A20">
        <f t="shared" ca="1" si="7"/>
        <v>6</v>
      </c>
      <c r="B20">
        <v>7</v>
      </c>
      <c r="C20">
        <v>50</v>
      </c>
    </row>
    <row r="21" spans="1:3" x14ac:dyDescent="0.25">
      <c r="A21">
        <f t="shared" ca="1" si="7"/>
        <v>7</v>
      </c>
      <c r="B21">
        <v>7</v>
      </c>
      <c r="C21">
        <v>50</v>
      </c>
    </row>
    <row r="22" spans="1:3" x14ac:dyDescent="0.25">
      <c r="A22">
        <f t="shared" ca="1" si="7"/>
        <v>7</v>
      </c>
      <c r="B22">
        <v>6</v>
      </c>
      <c r="C22">
        <v>25</v>
      </c>
    </row>
    <row r="23" spans="1:3" x14ac:dyDescent="0.25">
      <c r="A23">
        <f t="shared" ca="1" si="7"/>
        <v>1</v>
      </c>
      <c r="B23">
        <v>5</v>
      </c>
      <c r="C23">
        <v>20</v>
      </c>
    </row>
    <row r="24" spans="1:3" x14ac:dyDescent="0.25">
      <c r="A24">
        <f t="shared" ca="1" si="7"/>
        <v>1</v>
      </c>
      <c r="B24">
        <v>4</v>
      </c>
      <c r="C24">
        <v>10</v>
      </c>
    </row>
    <row r="25" spans="1:3" x14ac:dyDescent="0.25">
      <c r="A25">
        <f t="shared" ca="1" si="7"/>
        <v>7</v>
      </c>
      <c r="B25">
        <v>3</v>
      </c>
      <c r="C25">
        <v>5</v>
      </c>
    </row>
    <row r="26" spans="1:3" x14ac:dyDescent="0.25">
      <c r="A26">
        <f t="shared" ca="1" si="7"/>
        <v>6</v>
      </c>
      <c r="B26">
        <v>2</v>
      </c>
      <c r="C26">
        <v>4</v>
      </c>
    </row>
    <row r="27" spans="1:3" x14ac:dyDescent="0.25">
      <c r="A27">
        <f t="shared" ca="1" si="7"/>
        <v>6</v>
      </c>
      <c r="B27">
        <v>1</v>
      </c>
      <c r="C27"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Brüche</vt:lpstr>
      <vt:lpstr>Prozentwert</vt:lpstr>
      <vt:lpstr>Grundwert</vt:lpstr>
      <vt:lpstr>Prozentsatz</vt:lpstr>
      <vt:lpstr>Tabelle2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cp:lastPrinted>2019-10-31T09:05:42Z</cp:lastPrinted>
  <dcterms:created xsi:type="dcterms:W3CDTF">2019-10-24T08:53:17Z</dcterms:created>
  <dcterms:modified xsi:type="dcterms:W3CDTF">2019-10-31T09:22:16Z</dcterms:modified>
</cp:coreProperties>
</file>