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he\ExcelKlapptests\Mittelstufe\Fertig\Klasse7\"/>
    </mc:Choice>
  </mc:AlternateContent>
  <bookViews>
    <workbookView xWindow="32760" yWindow="32760" windowWidth="23040" windowHeight="8985" activeTab="3"/>
  </bookViews>
  <sheets>
    <sheet name="Arbeitsblatt" sheetId="1" r:id="rId1"/>
    <sheet name="Daten1" sheetId="2" state="hidden" r:id="rId2"/>
    <sheet name="Ausklammern" sheetId="10" state="hidden" r:id="rId3"/>
    <sheet name="Addition" sheetId="3" r:id="rId4"/>
    <sheet name="Tabelle1" sheetId="4" state="hidden" r:id="rId5"/>
    <sheet name="Tabelle2" sheetId="5" state="hidden" r:id="rId6"/>
    <sheet name="Tabelle3" sheetId="6" state="hidden" r:id="rId7"/>
    <sheet name="Tabelle4" sheetId="7" state="hidden" r:id="rId8"/>
    <sheet name="Tabelle5" sheetId="8" state="hidden" r:id="rId9"/>
    <sheet name="Tabelle6" sheetId="9" state="hidden" r:id="rId10"/>
  </sheets>
  <definedNames>
    <definedName name="_xlnm.Print_Area" localSheetId="3">Addition!$A$1:$H$52</definedName>
    <definedName name="_xlnm.Print_Area" localSheetId="0">Arbeitsblatt!$A$1:$L$42</definedName>
  </definedNames>
  <calcPr calcId="162913"/>
</workbook>
</file>

<file path=xl/calcChain.xml><?xml version="1.0" encoding="utf-8"?>
<calcChain xmlns="http://schemas.openxmlformats.org/spreadsheetml/2006/main">
  <c r="A5" i="3" l="1"/>
  <c r="B7" i="3"/>
  <c r="B9" i="3" s="1"/>
  <c r="X53" i="8"/>
  <c r="W53" i="8"/>
  <c r="V53" i="8"/>
  <c r="T53" i="8"/>
  <c r="S53" i="8"/>
  <c r="R53" i="8"/>
  <c r="X47" i="8"/>
  <c r="W47" i="8"/>
  <c r="V47" i="8"/>
  <c r="T47" i="8"/>
  <c r="S47" i="8"/>
  <c r="R47" i="8"/>
  <c r="V41" i="8"/>
  <c r="T35" i="8"/>
  <c r="B43" i="10"/>
  <c r="A43" i="10" s="1"/>
  <c r="F22" i="6"/>
  <c r="D22" i="6" s="1"/>
  <c r="M22" i="6"/>
  <c r="N22" i="6" s="1"/>
  <c r="O22" i="6"/>
  <c r="G22" i="6" s="1"/>
  <c r="P22" i="6"/>
  <c r="V22" i="6"/>
  <c r="W22" i="6" s="1"/>
  <c r="X22" i="6"/>
  <c r="F23" i="6"/>
  <c r="D23" i="6" s="1"/>
  <c r="M23" i="6"/>
  <c r="N23" i="6" s="1"/>
  <c r="O23" i="6"/>
  <c r="G23" i="6" s="1"/>
  <c r="P23" i="6"/>
  <c r="V23" i="6"/>
  <c r="W23" i="6" s="1"/>
  <c r="X23" i="6"/>
  <c r="F24" i="6"/>
  <c r="D24" i="6" s="1"/>
  <c r="M24" i="6"/>
  <c r="N24" i="6" s="1"/>
  <c r="O24" i="6"/>
  <c r="G24" i="6" s="1"/>
  <c r="P24" i="6"/>
  <c r="V24" i="6"/>
  <c r="W24" i="6" s="1"/>
  <c r="X24" i="6"/>
  <c r="F25" i="6"/>
  <c r="D25" i="6" s="1"/>
  <c r="M25" i="6"/>
  <c r="N25" i="6" s="1"/>
  <c r="O25" i="6"/>
  <c r="G25" i="6" s="1"/>
  <c r="P25" i="6"/>
  <c r="V25" i="6"/>
  <c r="W25" i="6" s="1"/>
  <c r="X25" i="6"/>
  <c r="F26" i="6"/>
  <c r="D26" i="6" s="1"/>
  <c r="M26" i="6"/>
  <c r="N26" i="6" s="1"/>
  <c r="O26" i="6"/>
  <c r="G26" i="6" s="1"/>
  <c r="P26" i="6"/>
  <c r="V26" i="6"/>
  <c r="W26" i="6" s="1"/>
  <c r="X26" i="6"/>
  <c r="F27" i="6"/>
  <c r="D27" i="6" s="1"/>
  <c r="M27" i="6"/>
  <c r="N27" i="6" s="1"/>
  <c r="O27" i="6"/>
  <c r="G27" i="6" s="1"/>
  <c r="P27" i="6"/>
  <c r="V27" i="6"/>
  <c r="W27" i="6" s="1"/>
  <c r="X27" i="6"/>
  <c r="F28" i="6"/>
  <c r="D28" i="6" s="1"/>
  <c r="M28" i="6"/>
  <c r="N28" i="6" s="1"/>
  <c r="O28" i="6"/>
  <c r="G28" i="6" s="1"/>
  <c r="P28" i="6"/>
  <c r="V28" i="6"/>
  <c r="W28" i="6" s="1"/>
  <c r="X28" i="6"/>
  <c r="F29" i="6"/>
  <c r="E29" i="6" s="1"/>
  <c r="M29" i="6"/>
  <c r="N29" i="6" s="1"/>
  <c r="O29" i="6"/>
  <c r="G29" i="6" s="1"/>
  <c r="P29" i="6"/>
  <c r="V29" i="6"/>
  <c r="W29" i="6" s="1"/>
  <c r="X29" i="6"/>
  <c r="F30" i="6"/>
  <c r="E30" i="6" s="1"/>
  <c r="M30" i="6"/>
  <c r="N30" i="6" s="1"/>
  <c r="O30" i="6"/>
  <c r="G30" i="6" s="1"/>
  <c r="P30" i="6"/>
  <c r="V30" i="6"/>
  <c r="W30" i="6" s="1"/>
  <c r="X30" i="6"/>
  <c r="F31" i="6"/>
  <c r="E31" i="6" s="1"/>
  <c r="M31" i="6"/>
  <c r="N31" i="6" s="1"/>
  <c r="O31" i="6"/>
  <c r="G31" i="6" s="1"/>
  <c r="P31" i="6"/>
  <c r="V31" i="6"/>
  <c r="W31" i="6" s="1"/>
  <c r="X31" i="6"/>
  <c r="F32" i="6"/>
  <c r="E32" i="6" s="1"/>
  <c r="M32" i="6"/>
  <c r="N32" i="6" s="1"/>
  <c r="O32" i="6"/>
  <c r="G32" i="6" s="1"/>
  <c r="P32" i="6"/>
  <c r="V32" i="6"/>
  <c r="W32" i="6" s="1"/>
  <c r="X32" i="6"/>
  <c r="F33" i="6"/>
  <c r="E33" i="6" s="1"/>
  <c r="M33" i="6"/>
  <c r="N33" i="6" s="1"/>
  <c r="O33" i="6"/>
  <c r="G33" i="6" s="1"/>
  <c r="P33" i="6"/>
  <c r="V33" i="6"/>
  <c r="W33" i="6" s="1"/>
  <c r="X33" i="6"/>
  <c r="F34" i="6"/>
  <c r="E34" i="6" s="1"/>
  <c r="M34" i="6"/>
  <c r="N34" i="6" s="1"/>
  <c r="O34" i="6"/>
  <c r="G34" i="6" s="1"/>
  <c r="P34" i="6"/>
  <c r="V34" i="6"/>
  <c r="W34" i="6" s="1"/>
  <c r="X34" i="6"/>
  <c r="F35" i="6"/>
  <c r="E35" i="6" s="1"/>
  <c r="M35" i="6"/>
  <c r="N35" i="6" s="1"/>
  <c r="O35" i="6"/>
  <c r="G35" i="6" s="1"/>
  <c r="P35" i="6"/>
  <c r="V35" i="6"/>
  <c r="W35" i="6" s="1"/>
  <c r="X35" i="6"/>
  <c r="F36" i="6"/>
  <c r="E36" i="6" s="1"/>
  <c r="M36" i="6"/>
  <c r="N36" i="6" s="1"/>
  <c r="O36" i="6"/>
  <c r="G36" i="6" s="1"/>
  <c r="P36" i="6"/>
  <c r="V36" i="6"/>
  <c r="W36" i="6" s="1"/>
  <c r="X36" i="6"/>
  <c r="F37" i="6"/>
  <c r="E37" i="6" s="1"/>
  <c r="M37" i="6"/>
  <c r="N37" i="6" s="1"/>
  <c r="O37" i="6"/>
  <c r="G37" i="6" s="1"/>
  <c r="P37" i="6"/>
  <c r="V37" i="6"/>
  <c r="W37" i="6" s="1"/>
  <c r="X37" i="6"/>
  <c r="F38" i="6"/>
  <c r="E38" i="6" s="1"/>
  <c r="M38" i="6"/>
  <c r="N38" i="6" s="1"/>
  <c r="O38" i="6"/>
  <c r="G38" i="6" s="1"/>
  <c r="P38" i="6"/>
  <c r="V38" i="6"/>
  <c r="W38" i="6" s="1"/>
  <c r="X38" i="6"/>
  <c r="F39" i="6"/>
  <c r="E39" i="6" s="1"/>
  <c r="M39" i="6"/>
  <c r="N39" i="6" s="1"/>
  <c r="O39" i="6"/>
  <c r="G39" i="6" s="1"/>
  <c r="P39" i="6"/>
  <c r="V39" i="6"/>
  <c r="W39" i="6" s="1"/>
  <c r="X39" i="6"/>
  <c r="B33" i="10"/>
  <c r="A33" i="10" s="1"/>
  <c r="B19" i="10"/>
  <c r="A19" i="10" s="1"/>
  <c r="B7" i="10"/>
  <c r="A7" i="10" s="1"/>
  <c r="A5" i="10"/>
  <c r="A3" i="10"/>
  <c r="B5" i="10"/>
  <c r="L15" i="8"/>
  <c r="D17" i="8"/>
  <c r="H16" i="8" s="1"/>
  <c r="T17" i="8" s="1"/>
  <c r="O17" i="8"/>
  <c r="K16" i="8"/>
  <c r="D16" i="8" s="1"/>
  <c r="D15" i="8"/>
  <c r="B16" i="8"/>
  <c r="O14" i="8"/>
  <c r="F14" i="8"/>
  <c r="N13" i="8" s="1"/>
  <c r="D11" i="8"/>
  <c r="O11" i="8"/>
  <c r="K9" i="8"/>
  <c r="K44" i="8"/>
  <c r="J44" i="8"/>
  <c r="A2" i="9"/>
  <c r="A1" i="9"/>
  <c r="K29" i="8"/>
  <c r="O29" i="8" s="1"/>
  <c r="K23" i="8"/>
  <c r="K5" i="8"/>
  <c r="O5" i="8" s="1"/>
  <c r="X5" i="8"/>
  <c r="X29" i="8"/>
  <c r="X23" i="8"/>
  <c r="T5" i="8"/>
  <c r="F26" i="8"/>
  <c r="F20" i="8"/>
  <c r="N20" i="8" s="1"/>
  <c r="T29" i="8"/>
  <c r="T23" i="8"/>
  <c r="K35" i="8"/>
  <c r="K34" i="8"/>
  <c r="O34" i="8" s="1"/>
  <c r="K33" i="8"/>
  <c r="D33" i="8"/>
  <c r="B34" i="8"/>
  <c r="O32" i="8"/>
  <c r="F32" i="8"/>
  <c r="N32" i="8" s="1"/>
  <c r="K28" i="8"/>
  <c r="D28" i="8" s="1"/>
  <c r="D29" i="8" s="1"/>
  <c r="S29" i="8" s="1"/>
  <c r="D27" i="8"/>
  <c r="B28" i="8"/>
  <c r="O26" i="8"/>
  <c r="O41" i="8"/>
  <c r="I41" i="8"/>
  <c r="G41" i="8"/>
  <c r="K40" i="8"/>
  <c r="K39" i="8"/>
  <c r="O39" i="8" s="1"/>
  <c r="B39" i="8"/>
  <c r="O38" i="8"/>
  <c r="F38" i="8"/>
  <c r="N38" i="8" s="1"/>
  <c r="K22" i="8"/>
  <c r="O22" i="8" s="1"/>
  <c r="D21" i="8"/>
  <c r="B22" i="8"/>
  <c r="O20" i="8"/>
  <c r="K10" i="8"/>
  <c r="D10" i="8" s="1"/>
  <c r="D9" i="8"/>
  <c r="B10" i="8"/>
  <c r="O8" i="8"/>
  <c r="F8" i="8"/>
  <c r="N7" i="8" s="1"/>
  <c r="O6" i="8"/>
  <c r="N6" i="8"/>
  <c r="K4" i="8"/>
  <c r="D4" i="8" s="1"/>
  <c r="D5" i="8" s="1"/>
  <c r="S5" i="8" s="1"/>
  <c r="B4" i="8"/>
  <c r="D3" i="8"/>
  <c r="O2" i="8"/>
  <c r="F2" i="8"/>
  <c r="N1" i="8" s="1"/>
  <c r="D4" i="7"/>
  <c r="L4" i="7" s="1"/>
  <c r="D5" i="7"/>
  <c r="L5" i="7" s="1"/>
  <c r="D6" i="7"/>
  <c r="L6" i="7" s="1"/>
  <c r="D7" i="7"/>
  <c r="D8" i="7"/>
  <c r="D9" i="7"/>
  <c r="D10" i="7"/>
  <c r="D11" i="7"/>
  <c r="D12" i="7"/>
  <c r="D13" i="7"/>
  <c r="D14" i="7"/>
  <c r="D15" i="7"/>
  <c r="L15" i="7" s="1"/>
  <c r="D16" i="7"/>
  <c r="D17" i="7"/>
  <c r="L17" i="7" s="1"/>
  <c r="D18" i="7"/>
  <c r="D19" i="7"/>
  <c r="D20" i="7"/>
  <c r="D21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3" i="7"/>
  <c r="AC4" i="7"/>
  <c r="AD4" i="7"/>
  <c r="AC5" i="7"/>
  <c r="N5" i="7" s="1"/>
  <c r="AD5" i="7"/>
  <c r="S5" i="7" s="1"/>
  <c r="AC6" i="7"/>
  <c r="AD6" i="7"/>
  <c r="AC7" i="7"/>
  <c r="AD7" i="7"/>
  <c r="AC8" i="7"/>
  <c r="AD8" i="7"/>
  <c r="AC9" i="7"/>
  <c r="N9" i="7" s="1"/>
  <c r="AD9" i="7"/>
  <c r="S9" i="7" s="1"/>
  <c r="AC10" i="7"/>
  <c r="AD10" i="7"/>
  <c r="AC11" i="7"/>
  <c r="N11" i="7" s="1"/>
  <c r="AD11" i="7"/>
  <c r="S11" i="7" s="1"/>
  <c r="AC12" i="7"/>
  <c r="AD12" i="7"/>
  <c r="AC13" i="7"/>
  <c r="N13" i="7" s="1"/>
  <c r="AD13" i="7"/>
  <c r="S13" i="7" s="1"/>
  <c r="AC14" i="7"/>
  <c r="AD14" i="7"/>
  <c r="AC15" i="7"/>
  <c r="AD15" i="7"/>
  <c r="S15" i="7" s="1"/>
  <c r="AC16" i="7"/>
  <c r="AD16" i="7"/>
  <c r="AC17" i="7"/>
  <c r="N17" i="7" s="1"/>
  <c r="AD17" i="7"/>
  <c r="AC18" i="7"/>
  <c r="AD18" i="7"/>
  <c r="AC19" i="7"/>
  <c r="AD19" i="7"/>
  <c r="AC20" i="7"/>
  <c r="AD20" i="7"/>
  <c r="AC21" i="7"/>
  <c r="N21" i="7" s="1"/>
  <c r="AD21" i="7"/>
  <c r="AD3" i="7"/>
  <c r="AC3" i="7"/>
  <c r="D3" i="7"/>
  <c r="L3" i="7" s="1"/>
  <c r="K1" i="1"/>
  <c r="E42" i="1" s="1"/>
  <c r="T21" i="7"/>
  <c r="U21" i="7" s="1"/>
  <c r="T20" i="7"/>
  <c r="U20" i="7" s="1"/>
  <c r="T19" i="7"/>
  <c r="U19" i="7" s="1"/>
  <c r="T18" i="7"/>
  <c r="U18" i="7" s="1"/>
  <c r="T17" i="7"/>
  <c r="U17" i="7" s="1"/>
  <c r="T16" i="7"/>
  <c r="U16" i="7" s="1"/>
  <c r="T15" i="7"/>
  <c r="U15" i="7" s="1"/>
  <c r="T14" i="7"/>
  <c r="U14" i="7" s="1"/>
  <c r="T13" i="7"/>
  <c r="U13" i="7" s="1"/>
  <c r="T12" i="7"/>
  <c r="U12" i="7" s="1"/>
  <c r="T11" i="7"/>
  <c r="U11" i="7" s="1"/>
  <c r="T10" i="7"/>
  <c r="U10" i="7" s="1"/>
  <c r="T9" i="7"/>
  <c r="U9" i="7" s="1"/>
  <c r="T8" i="7"/>
  <c r="U8" i="7" s="1"/>
  <c r="T7" i="7"/>
  <c r="U7" i="7" s="1"/>
  <c r="T6" i="7"/>
  <c r="U6" i="7" s="1"/>
  <c r="T5" i="7"/>
  <c r="U5" i="7" s="1"/>
  <c r="T4" i="7"/>
  <c r="U4" i="7" s="1"/>
  <c r="T3" i="7"/>
  <c r="U3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" i="7"/>
  <c r="P3" i="7" s="1"/>
  <c r="E21" i="7"/>
  <c r="G21" i="7" s="1"/>
  <c r="C21" i="7"/>
  <c r="E20" i="7"/>
  <c r="C20" i="7"/>
  <c r="K20" i="7" s="1"/>
  <c r="E19" i="7"/>
  <c r="G19" i="7" s="1"/>
  <c r="C19" i="7"/>
  <c r="K19" i="7" s="1"/>
  <c r="E18" i="7"/>
  <c r="G18" i="7" s="1"/>
  <c r="K18" i="7" s="1"/>
  <c r="C18" i="7"/>
  <c r="E17" i="7"/>
  <c r="G17" i="7" s="1"/>
  <c r="K17" i="7" s="1"/>
  <c r="C17" i="7"/>
  <c r="E16" i="7"/>
  <c r="G16" i="7" s="1"/>
  <c r="K16" i="7" s="1"/>
  <c r="C16" i="7"/>
  <c r="E15" i="7"/>
  <c r="G15" i="7" s="1"/>
  <c r="K15" i="7" s="1"/>
  <c r="C15" i="7"/>
  <c r="E14" i="7"/>
  <c r="G14" i="7" s="1"/>
  <c r="C14" i="7"/>
  <c r="E13" i="7"/>
  <c r="G13" i="7" s="1"/>
  <c r="C13" i="7"/>
  <c r="K13" i="7" s="1"/>
  <c r="E12" i="7"/>
  <c r="G12" i="7" s="1"/>
  <c r="C12" i="7"/>
  <c r="E11" i="7"/>
  <c r="G11" i="7" s="1"/>
  <c r="C11" i="7"/>
  <c r="E10" i="7"/>
  <c r="G10" i="7" s="1"/>
  <c r="C10" i="7"/>
  <c r="E9" i="7"/>
  <c r="G9" i="7" s="1"/>
  <c r="C9" i="7"/>
  <c r="E8" i="7"/>
  <c r="G8" i="7" s="1"/>
  <c r="C8" i="7"/>
  <c r="E7" i="7"/>
  <c r="G7" i="7" s="1"/>
  <c r="C7" i="7"/>
  <c r="E6" i="7"/>
  <c r="C6" i="7"/>
  <c r="E5" i="7"/>
  <c r="G5" i="7" s="1"/>
  <c r="C5" i="7"/>
  <c r="E4" i="7"/>
  <c r="G4" i="7" s="1"/>
  <c r="C4" i="7"/>
  <c r="E3" i="7"/>
  <c r="G3" i="7" s="1"/>
  <c r="C3" i="7"/>
  <c r="B3" i="7"/>
  <c r="C1" i="7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3" i="6"/>
  <c r="V21" i="6"/>
  <c r="W21" i="6" s="1"/>
  <c r="V20" i="6"/>
  <c r="W20" i="6" s="1"/>
  <c r="V19" i="6"/>
  <c r="W19" i="6" s="1"/>
  <c r="V18" i="6"/>
  <c r="W18" i="6" s="1"/>
  <c r="V17" i="6"/>
  <c r="W17" i="6" s="1"/>
  <c r="V16" i="6"/>
  <c r="W16" i="6" s="1"/>
  <c r="V15" i="6"/>
  <c r="W15" i="6" s="1"/>
  <c r="V14" i="6"/>
  <c r="W14" i="6" s="1"/>
  <c r="V13" i="6"/>
  <c r="W13" i="6" s="1"/>
  <c r="V12" i="6"/>
  <c r="W12" i="6" s="1"/>
  <c r="V11" i="6"/>
  <c r="W11" i="6" s="1"/>
  <c r="V10" i="6"/>
  <c r="W10" i="6" s="1"/>
  <c r="V9" i="6"/>
  <c r="W9" i="6" s="1"/>
  <c r="V8" i="6"/>
  <c r="W8" i="6" s="1"/>
  <c r="V7" i="6"/>
  <c r="W7" i="6" s="1"/>
  <c r="V6" i="6"/>
  <c r="W6" i="6" s="1"/>
  <c r="V5" i="6"/>
  <c r="W5" i="6" s="1"/>
  <c r="V4" i="6"/>
  <c r="W4" i="6" s="1"/>
  <c r="V3" i="6"/>
  <c r="W3" i="6" s="1"/>
  <c r="C1" i="6"/>
  <c r="B3" i="6"/>
  <c r="F3" i="6"/>
  <c r="M3" i="6"/>
  <c r="N3" i="6" s="1"/>
  <c r="O3" i="6"/>
  <c r="G3" i="6" s="1"/>
  <c r="P3" i="6"/>
  <c r="F4" i="6"/>
  <c r="M4" i="6"/>
  <c r="N4" i="6" s="1"/>
  <c r="O4" i="6"/>
  <c r="G4" i="6" s="1"/>
  <c r="P4" i="6"/>
  <c r="F5" i="6"/>
  <c r="D5" i="6" s="1"/>
  <c r="M5" i="6"/>
  <c r="N5" i="6" s="1"/>
  <c r="O5" i="6"/>
  <c r="G5" i="6" s="1"/>
  <c r="P5" i="6"/>
  <c r="F6" i="6"/>
  <c r="E6" i="6" s="1"/>
  <c r="M6" i="6"/>
  <c r="N6" i="6" s="1"/>
  <c r="O6" i="6"/>
  <c r="P6" i="6"/>
  <c r="F7" i="6"/>
  <c r="D7" i="6" s="1"/>
  <c r="M7" i="6"/>
  <c r="N7" i="6" s="1"/>
  <c r="O7" i="6"/>
  <c r="G7" i="6" s="1"/>
  <c r="P7" i="6"/>
  <c r="F8" i="6"/>
  <c r="E8" i="6" s="1"/>
  <c r="M8" i="6"/>
  <c r="N8" i="6" s="1"/>
  <c r="O8" i="6"/>
  <c r="G8" i="6" s="1"/>
  <c r="P8" i="6"/>
  <c r="F9" i="6"/>
  <c r="M9" i="6"/>
  <c r="N9" i="6" s="1"/>
  <c r="O9" i="6"/>
  <c r="G9" i="6" s="1"/>
  <c r="P9" i="6"/>
  <c r="F10" i="6"/>
  <c r="E10" i="6" s="1"/>
  <c r="M10" i="6"/>
  <c r="N10" i="6" s="1"/>
  <c r="O10" i="6"/>
  <c r="G10" i="6" s="1"/>
  <c r="P10" i="6"/>
  <c r="F11" i="6"/>
  <c r="D11" i="6" s="1"/>
  <c r="M11" i="6"/>
  <c r="N11" i="6" s="1"/>
  <c r="O11" i="6"/>
  <c r="G11" i="6" s="1"/>
  <c r="P11" i="6"/>
  <c r="F12" i="6"/>
  <c r="M12" i="6"/>
  <c r="N12" i="6" s="1"/>
  <c r="O12" i="6"/>
  <c r="G12" i="6" s="1"/>
  <c r="P12" i="6"/>
  <c r="F13" i="6"/>
  <c r="D13" i="6" s="1"/>
  <c r="M13" i="6"/>
  <c r="N13" i="6" s="1"/>
  <c r="O13" i="6"/>
  <c r="G13" i="6" s="1"/>
  <c r="P13" i="6"/>
  <c r="F14" i="6"/>
  <c r="M14" i="6"/>
  <c r="N14" i="6" s="1"/>
  <c r="O14" i="6"/>
  <c r="P14" i="6"/>
  <c r="F15" i="6"/>
  <c r="M15" i="6"/>
  <c r="N15" i="6" s="1"/>
  <c r="O15" i="6"/>
  <c r="G15" i="6" s="1"/>
  <c r="P15" i="6"/>
  <c r="F16" i="6"/>
  <c r="D16" i="6" s="1"/>
  <c r="M16" i="6"/>
  <c r="N16" i="6" s="1"/>
  <c r="O16" i="6"/>
  <c r="G16" i="6" s="1"/>
  <c r="P16" i="6"/>
  <c r="F17" i="6"/>
  <c r="M17" i="6"/>
  <c r="N17" i="6" s="1"/>
  <c r="O17" i="6"/>
  <c r="P17" i="6"/>
  <c r="F18" i="6"/>
  <c r="M18" i="6"/>
  <c r="N18" i="6" s="1"/>
  <c r="O18" i="6"/>
  <c r="G18" i="6" s="1"/>
  <c r="P18" i="6"/>
  <c r="F19" i="6"/>
  <c r="M19" i="6"/>
  <c r="N19" i="6" s="1"/>
  <c r="O19" i="6"/>
  <c r="P19" i="6"/>
  <c r="F20" i="6"/>
  <c r="M20" i="6"/>
  <c r="N20" i="6" s="1"/>
  <c r="O20" i="6"/>
  <c r="P20" i="6"/>
  <c r="F21" i="6"/>
  <c r="M21" i="6"/>
  <c r="N21" i="6" s="1"/>
  <c r="O21" i="6"/>
  <c r="P21" i="6"/>
  <c r="A2" i="5"/>
  <c r="A4" i="5"/>
  <c r="F2" i="4"/>
  <c r="N1" i="4" s="1"/>
  <c r="O2" i="4"/>
  <c r="D3" i="4"/>
  <c r="K3" i="4"/>
  <c r="O3" i="4" s="1"/>
  <c r="B4" i="4"/>
  <c r="K4" i="4"/>
  <c r="K5" i="4"/>
  <c r="N6" i="4"/>
  <c r="O6" i="4"/>
  <c r="F8" i="4"/>
  <c r="O8" i="4"/>
  <c r="D9" i="4"/>
  <c r="K9" i="4"/>
  <c r="B10" i="4"/>
  <c r="K10" i="4"/>
  <c r="D10" i="4" s="1"/>
  <c r="D11" i="4" s="1"/>
  <c r="K11" i="4"/>
  <c r="F14" i="4"/>
  <c r="O14" i="4"/>
  <c r="D15" i="4"/>
  <c r="B16" i="4"/>
  <c r="K15" i="4"/>
  <c r="C15" i="4" s="1"/>
  <c r="K16" i="4"/>
  <c r="F20" i="4"/>
  <c r="N19" i="4" s="1"/>
  <c r="O20" i="4"/>
  <c r="D21" i="4"/>
  <c r="B22" i="4"/>
  <c r="K21" i="4"/>
  <c r="K22" i="4"/>
  <c r="D22" i="4" s="1"/>
  <c r="D23" i="4" s="1"/>
  <c r="K23" i="4"/>
  <c r="N25" i="4"/>
  <c r="N26" i="4"/>
  <c r="O26" i="4"/>
  <c r="D27" i="4"/>
  <c r="B28" i="4"/>
  <c r="K27" i="4"/>
  <c r="F27" i="4" s="1"/>
  <c r="F28" i="4" s="1"/>
  <c r="M29" i="4"/>
  <c r="H29" i="4" s="1"/>
  <c r="O29" i="4"/>
  <c r="N31" i="4"/>
  <c r="F32" i="4"/>
  <c r="O32" i="4"/>
  <c r="K33" i="4"/>
  <c r="F33" i="4" s="1"/>
  <c r="F34" i="4" s="1"/>
  <c r="G34" i="4"/>
  <c r="H34" i="4"/>
  <c r="O34" i="4"/>
  <c r="B35" i="4"/>
  <c r="C35" i="4"/>
  <c r="E35" i="4"/>
  <c r="O35" i="4"/>
  <c r="F38" i="4"/>
  <c r="O38" i="4"/>
  <c r="B39" i="4"/>
  <c r="K39" i="4"/>
  <c r="K40" i="4"/>
  <c r="G41" i="4"/>
  <c r="I41" i="4"/>
  <c r="O41" i="4"/>
  <c r="C5" i="3"/>
  <c r="E3" i="2"/>
  <c r="F3" i="2"/>
  <c r="G3" i="2"/>
  <c r="H3" i="2"/>
  <c r="K3" i="2" s="1"/>
  <c r="E4" i="2"/>
  <c r="F4" i="2"/>
  <c r="G4" i="2"/>
  <c r="H4" i="2"/>
  <c r="L4" i="2" s="1"/>
  <c r="E5" i="2"/>
  <c r="F5" i="2"/>
  <c r="G5" i="2"/>
  <c r="H5" i="2"/>
  <c r="E6" i="2"/>
  <c r="F6" i="2"/>
  <c r="G6" i="2"/>
  <c r="H6" i="2"/>
  <c r="J6" i="2" s="1"/>
  <c r="E7" i="2"/>
  <c r="F7" i="2"/>
  <c r="G7" i="2"/>
  <c r="H7" i="2"/>
  <c r="A9" i="2"/>
  <c r="E13" i="2"/>
  <c r="G13" i="2" s="1"/>
  <c r="F13" i="2"/>
  <c r="H13" i="2" s="1"/>
  <c r="J13" i="2" s="1"/>
  <c r="I13" i="2"/>
  <c r="E14" i="2"/>
  <c r="I14" i="2" s="1"/>
  <c r="F14" i="2"/>
  <c r="H14" i="2" s="1"/>
  <c r="E15" i="2"/>
  <c r="G15" i="2" s="1"/>
  <c r="F15" i="2"/>
  <c r="H15" i="2" s="1"/>
  <c r="L15" i="2" s="1"/>
  <c r="I15" i="2"/>
  <c r="E16" i="2"/>
  <c r="G16" i="2" s="1"/>
  <c r="F16" i="2"/>
  <c r="H16" i="2" s="1"/>
  <c r="L16" i="2" s="1"/>
  <c r="E17" i="2"/>
  <c r="G17" i="2" s="1"/>
  <c r="F17" i="2"/>
  <c r="H17" i="2" s="1"/>
  <c r="L17" i="2" s="1"/>
  <c r="I17" i="2"/>
  <c r="A19" i="2"/>
  <c r="E23" i="2"/>
  <c r="H23" i="2" s="1"/>
  <c r="K23" i="2" s="1"/>
  <c r="F23" i="2"/>
  <c r="G23" i="2" s="1"/>
  <c r="E24" i="2"/>
  <c r="H24" i="2" s="1"/>
  <c r="F24" i="2"/>
  <c r="G24" i="2" s="1"/>
  <c r="E25" i="2"/>
  <c r="H25" i="2" s="1"/>
  <c r="K25" i="2" s="1"/>
  <c r="F25" i="2"/>
  <c r="G25" i="2" s="1"/>
  <c r="E26" i="2"/>
  <c r="H26" i="2" s="1"/>
  <c r="K26" i="2" s="1"/>
  <c r="F26" i="2"/>
  <c r="G26" i="2" s="1"/>
  <c r="E27" i="2"/>
  <c r="H27" i="2" s="1"/>
  <c r="K27" i="2" s="1"/>
  <c r="F27" i="2"/>
  <c r="G27" i="2" s="1"/>
  <c r="A29" i="2"/>
  <c r="E33" i="2"/>
  <c r="F33" i="2"/>
  <c r="G33" i="2" s="1"/>
  <c r="E34" i="2"/>
  <c r="H34" i="2" s="1"/>
  <c r="L34" i="2" s="1"/>
  <c r="F34" i="2"/>
  <c r="G34" i="2" s="1"/>
  <c r="E35" i="2"/>
  <c r="H35" i="2" s="1"/>
  <c r="F35" i="2"/>
  <c r="G35" i="2" s="1"/>
  <c r="E36" i="2"/>
  <c r="F36" i="2"/>
  <c r="G36" i="2" s="1"/>
  <c r="H36" i="2" s="1"/>
  <c r="K36" i="2" s="1"/>
  <c r="E37" i="2"/>
  <c r="F37" i="2"/>
  <c r="G37" i="2" s="1"/>
  <c r="H37" i="2" s="1"/>
  <c r="A39" i="2"/>
  <c r="E43" i="2"/>
  <c r="G43" i="2" s="1"/>
  <c r="F43" i="2"/>
  <c r="H43" i="2" s="1"/>
  <c r="L43" i="2" s="1"/>
  <c r="I43" i="2"/>
  <c r="E44" i="2"/>
  <c r="F44" i="2"/>
  <c r="H44" i="2" s="1"/>
  <c r="J44" i="2" s="1"/>
  <c r="E45" i="2"/>
  <c r="G45" i="2" s="1"/>
  <c r="F45" i="2"/>
  <c r="H45" i="2" s="1"/>
  <c r="J45" i="2" s="1"/>
  <c r="I45" i="2"/>
  <c r="E46" i="2"/>
  <c r="I46" i="2" s="1"/>
  <c r="F46" i="2"/>
  <c r="H46" i="2" s="1"/>
  <c r="J46" i="2" s="1"/>
  <c r="E47" i="2"/>
  <c r="F47" i="2"/>
  <c r="G47" i="2" s="1"/>
  <c r="I47" i="2"/>
  <c r="A49" i="2"/>
  <c r="E53" i="2"/>
  <c r="H53" i="2" s="1"/>
  <c r="L53" i="2" s="1"/>
  <c r="F53" i="2"/>
  <c r="G53" i="2" s="1"/>
  <c r="I53" i="2"/>
  <c r="E54" i="2"/>
  <c r="I54" i="2" s="1"/>
  <c r="F54" i="2"/>
  <c r="G54" i="2" s="1"/>
  <c r="E55" i="2"/>
  <c r="H55" i="2" s="1"/>
  <c r="L55" i="2" s="1"/>
  <c r="F55" i="2"/>
  <c r="G55" i="2" s="1"/>
  <c r="I55" i="2"/>
  <c r="E56" i="2"/>
  <c r="F56" i="2"/>
  <c r="G56" i="2" s="1"/>
  <c r="E57" i="2"/>
  <c r="H57" i="2" s="1"/>
  <c r="K57" i="2" s="1"/>
  <c r="F57" i="2"/>
  <c r="G57" i="2" s="1"/>
  <c r="I57" i="2"/>
  <c r="A59" i="2"/>
  <c r="E63" i="2"/>
  <c r="H63" i="2" s="1"/>
  <c r="F63" i="2"/>
  <c r="G63" i="2" s="1"/>
  <c r="I63" i="2"/>
  <c r="E64" i="2"/>
  <c r="F64" i="2"/>
  <c r="G64" i="2" s="1"/>
  <c r="E65" i="2"/>
  <c r="H65" i="2" s="1"/>
  <c r="L65" i="2" s="1"/>
  <c r="F65" i="2"/>
  <c r="G65" i="2" s="1"/>
  <c r="I65" i="2"/>
  <c r="E66" i="2"/>
  <c r="F66" i="2"/>
  <c r="G66" i="2" s="1"/>
  <c r="E67" i="2"/>
  <c r="H67" i="2" s="1"/>
  <c r="F67" i="2"/>
  <c r="G67" i="2" s="1"/>
  <c r="I67" i="2"/>
  <c r="A69" i="2"/>
  <c r="E73" i="2"/>
  <c r="H73" i="2" s="1"/>
  <c r="J73" i="2" s="1"/>
  <c r="F73" i="2"/>
  <c r="G73" i="2" s="1"/>
  <c r="I73" i="2"/>
  <c r="E74" i="2"/>
  <c r="H74" i="2" s="1"/>
  <c r="K74" i="2" s="1"/>
  <c r="F74" i="2"/>
  <c r="G74" i="2" s="1"/>
  <c r="E75" i="2"/>
  <c r="H75" i="2" s="1"/>
  <c r="K75" i="2" s="1"/>
  <c r="F75" i="2"/>
  <c r="G75" i="2" s="1"/>
  <c r="I75" i="2"/>
  <c r="E76" i="2"/>
  <c r="H76" i="2" s="1"/>
  <c r="F76" i="2"/>
  <c r="G76" i="2" s="1"/>
  <c r="E77" i="2"/>
  <c r="H77" i="2" s="1"/>
  <c r="F77" i="2"/>
  <c r="G77" i="2" s="1"/>
  <c r="I77" i="2"/>
  <c r="A79" i="2"/>
  <c r="E83" i="2"/>
  <c r="H83" i="2" s="1"/>
  <c r="L83" i="2" s="1"/>
  <c r="F83" i="2"/>
  <c r="G83" i="2" s="1"/>
  <c r="I83" i="2"/>
  <c r="E84" i="2"/>
  <c r="H84" i="2" s="1"/>
  <c r="L84" i="2" s="1"/>
  <c r="F84" i="2"/>
  <c r="G84" i="2" s="1"/>
  <c r="E85" i="2"/>
  <c r="H85" i="2" s="1"/>
  <c r="L85" i="2" s="1"/>
  <c r="F85" i="2"/>
  <c r="G85" i="2" s="1"/>
  <c r="I85" i="2"/>
  <c r="E86" i="2"/>
  <c r="F86" i="2"/>
  <c r="G86" i="2" s="1"/>
  <c r="E87" i="2"/>
  <c r="H87" i="2" s="1"/>
  <c r="F87" i="2"/>
  <c r="G87" i="2" s="1"/>
  <c r="I87" i="2"/>
  <c r="A89" i="2"/>
  <c r="E93" i="2"/>
  <c r="H93" i="2" s="1"/>
  <c r="K93" i="2" s="1"/>
  <c r="F93" i="2"/>
  <c r="G93" i="2" s="1"/>
  <c r="I93" i="2"/>
  <c r="E94" i="2"/>
  <c r="F94" i="2"/>
  <c r="G94" i="2" s="1"/>
  <c r="E95" i="2"/>
  <c r="H95" i="2" s="1"/>
  <c r="K95" i="2" s="1"/>
  <c r="F95" i="2"/>
  <c r="G95" i="2" s="1"/>
  <c r="I95" i="2"/>
  <c r="E96" i="2"/>
  <c r="H96" i="2" s="1"/>
  <c r="F96" i="2"/>
  <c r="G96" i="2" s="1"/>
  <c r="E97" i="2"/>
  <c r="H97" i="2" s="1"/>
  <c r="L97" i="2" s="1"/>
  <c r="F97" i="2"/>
  <c r="G97" i="2" s="1"/>
  <c r="I97" i="2"/>
  <c r="A99" i="2"/>
  <c r="E103" i="2"/>
  <c r="H103" i="2" s="1"/>
  <c r="K103" i="2" s="1"/>
  <c r="F103" i="2"/>
  <c r="G103" i="2" s="1"/>
  <c r="I103" i="2"/>
  <c r="E104" i="2"/>
  <c r="I104" i="2" s="1"/>
  <c r="F104" i="2"/>
  <c r="G104" i="2" s="1"/>
  <c r="E105" i="2"/>
  <c r="H105" i="2" s="1"/>
  <c r="L105" i="2" s="1"/>
  <c r="F105" i="2"/>
  <c r="G105" i="2" s="1"/>
  <c r="I105" i="2"/>
  <c r="E106" i="2"/>
  <c r="F106" i="2"/>
  <c r="G106" i="2" s="1"/>
  <c r="E107" i="2"/>
  <c r="H107" i="2" s="1"/>
  <c r="L107" i="2" s="1"/>
  <c r="F107" i="2"/>
  <c r="G107" i="2" s="1"/>
  <c r="I107" i="2"/>
  <c r="A109" i="2"/>
  <c r="E113" i="2"/>
  <c r="F113" i="2"/>
  <c r="G113" i="2" s="1"/>
  <c r="H113" i="2"/>
  <c r="J113" i="2" s="1"/>
  <c r="I113" i="2"/>
  <c r="E114" i="2"/>
  <c r="I114" i="2" s="1"/>
  <c r="F114" i="2"/>
  <c r="G114" i="2" s="1"/>
  <c r="H114" i="2"/>
  <c r="L114" i="2" s="1"/>
  <c r="E115" i="2"/>
  <c r="F115" i="2"/>
  <c r="G115" i="2" s="1"/>
  <c r="H115" i="2"/>
  <c r="I115" i="2"/>
  <c r="E116" i="2"/>
  <c r="I116" i="2" s="1"/>
  <c r="F116" i="2"/>
  <c r="G116" i="2" s="1"/>
  <c r="H116" i="2"/>
  <c r="L116" i="2" s="1"/>
  <c r="E117" i="2"/>
  <c r="F117" i="2"/>
  <c r="G117" i="2" s="1"/>
  <c r="H117" i="2"/>
  <c r="J117" i="2" s="1"/>
  <c r="I117" i="2"/>
  <c r="A119" i="2"/>
  <c r="E123" i="2"/>
  <c r="F123" i="2"/>
  <c r="G123" i="2" s="1"/>
  <c r="H123" i="2"/>
  <c r="L123" i="2" s="1"/>
  <c r="I123" i="2"/>
  <c r="E124" i="2"/>
  <c r="I124" i="2" s="1"/>
  <c r="F124" i="2"/>
  <c r="G124" i="2" s="1"/>
  <c r="H124" i="2"/>
  <c r="K124" i="2" s="1"/>
  <c r="E125" i="2"/>
  <c r="F125" i="2"/>
  <c r="G125" i="2" s="1"/>
  <c r="H125" i="2"/>
  <c r="I125" i="2"/>
  <c r="E126" i="2"/>
  <c r="I126" i="2" s="1"/>
  <c r="F126" i="2"/>
  <c r="G126" i="2" s="1"/>
  <c r="H126" i="2"/>
  <c r="J126" i="2" s="1"/>
  <c r="E127" i="2"/>
  <c r="F127" i="2"/>
  <c r="G127" i="2" s="1"/>
  <c r="H127" i="2"/>
  <c r="L127" i="2" s="1"/>
  <c r="I127" i="2"/>
  <c r="A129" i="2"/>
  <c r="E133" i="2"/>
  <c r="F133" i="2"/>
  <c r="G133" i="2" s="1"/>
  <c r="H133" i="2"/>
  <c r="I133" i="2"/>
  <c r="E134" i="2"/>
  <c r="I134" i="2" s="1"/>
  <c r="F134" i="2"/>
  <c r="G134" i="2" s="1"/>
  <c r="H134" i="2"/>
  <c r="E135" i="2"/>
  <c r="F135" i="2"/>
  <c r="H135" i="2"/>
  <c r="I135" i="2"/>
  <c r="E136" i="2"/>
  <c r="I136" i="2" s="1"/>
  <c r="F136" i="2"/>
  <c r="G136" i="2" s="1"/>
  <c r="H136" i="2"/>
  <c r="K136" i="2" s="1"/>
  <c r="E137" i="2"/>
  <c r="F137" i="2"/>
  <c r="G137" i="2" s="1"/>
  <c r="H137" i="2"/>
  <c r="J137" i="2" s="1"/>
  <c r="I137" i="2"/>
  <c r="A139" i="2"/>
  <c r="E143" i="2"/>
  <c r="F143" i="2"/>
  <c r="H143" i="2"/>
  <c r="K143" i="2" s="1"/>
  <c r="I143" i="2"/>
  <c r="E144" i="2"/>
  <c r="I144" i="2" s="1"/>
  <c r="F144" i="2"/>
  <c r="G144" i="2" s="1"/>
  <c r="H144" i="2"/>
  <c r="L144" i="2" s="1"/>
  <c r="E145" i="2"/>
  <c r="F145" i="2"/>
  <c r="G145" i="2" s="1"/>
  <c r="H145" i="2"/>
  <c r="L145" i="2" s="1"/>
  <c r="I145" i="2"/>
  <c r="E146" i="2"/>
  <c r="I146" i="2" s="1"/>
  <c r="F146" i="2"/>
  <c r="G146" i="2" s="1"/>
  <c r="H146" i="2"/>
  <c r="L146" i="2" s="1"/>
  <c r="E147" i="2"/>
  <c r="F147" i="2"/>
  <c r="G147" i="2" s="1"/>
  <c r="H147" i="2"/>
  <c r="K147" i="2" s="1"/>
  <c r="I147" i="2"/>
  <c r="A149" i="2"/>
  <c r="E153" i="2"/>
  <c r="F153" i="2"/>
  <c r="G153" i="2" s="1"/>
  <c r="H153" i="2"/>
  <c r="I153" i="2"/>
  <c r="E154" i="2"/>
  <c r="I154" i="2" s="1"/>
  <c r="F154" i="2"/>
  <c r="G154" i="2" s="1"/>
  <c r="H154" i="2"/>
  <c r="L154" i="2" s="1"/>
  <c r="E155" i="2"/>
  <c r="F155" i="2"/>
  <c r="G155" i="2" s="1"/>
  <c r="H155" i="2"/>
  <c r="J155" i="2" s="1"/>
  <c r="I155" i="2"/>
  <c r="E156" i="2"/>
  <c r="I156" i="2" s="1"/>
  <c r="F156" i="2"/>
  <c r="G156" i="2" s="1"/>
  <c r="H156" i="2"/>
  <c r="E157" i="2"/>
  <c r="F157" i="2"/>
  <c r="G157" i="2" s="1"/>
  <c r="H157" i="2"/>
  <c r="L157" i="2" s="1"/>
  <c r="I157" i="2"/>
  <c r="A159" i="2"/>
  <c r="E163" i="2"/>
  <c r="F163" i="2"/>
  <c r="G163" i="2" s="1"/>
  <c r="H163" i="2"/>
  <c r="L163" i="2" s="1"/>
  <c r="I163" i="2"/>
  <c r="E164" i="2"/>
  <c r="I164" i="2" s="1"/>
  <c r="F164" i="2"/>
  <c r="G164" i="2" s="1"/>
  <c r="H164" i="2"/>
  <c r="E165" i="2"/>
  <c r="F165" i="2"/>
  <c r="G165" i="2" s="1"/>
  <c r="H165" i="2"/>
  <c r="I165" i="2"/>
  <c r="E166" i="2"/>
  <c r="I166" i="2" s="1"/>
  <c r="F166" i="2"/>
  <c r="G166" i="2" s="1"/>
  <c r="H166" i="2"/>
  <c r="K166" i="2" s="1"/>
  <c r="E167" i="2"/>
  <c r="F167" i="2"/>
  <c r="G167" i="2" s="1"/>
  <c r="H167" i="2"/>
  <c r="K167" i="2" s="1"/>
  <c r="I167" i="2"/>
  <c r="A169" i="2"/>
  <c r="G22" i="1"/>
  <c r="G24" i="1"/>
  <c r="G26" i="1"/>
  <c r="I74" i="2"/>
  <c r="A9" i="3" l="1"/>
  <c r="B11" i="3"/>
  <c r="A7" i="3"/>
  <c r="J43" i="2"/>
  <c r="I84" i="2"/>
  <c r="E11" i="6"/>
  <c r="C11" i="6" s="1"/>
  <c r="Q27" i="6"/>
  <c r="T27" i="6" s="1"/>
  <c r="U27" i="6" s="1"/>
  <c r="B45" i="10"/>
  <c r="Q31" i="6"/>
  <c r="H31" i="6" s="1"/>
  <c r="L137" i="2"/>
  <c r="Q35" i="6"/>
  <c r="T35" i="6" s="1"/>
  <c r="U35" i="6" s="1"/>
  <c r="Q29" i="6"/>
  <c r="H29" i="6" s="1"/>
  <c r="Q23" i="6"/>
  <c r="T23" i="6" s="1"/>
  <c r="U23" i="6" s="1"/>
  <c r="Q25" i="6"/>
  <c r="T25" i="6" s="1"/>
  <c r="U25" i="6" s="1"/>
  <c r="Q37" i="6"/>
  <c r="H37" i="6" s="1"/>
  <c r="Q33" i="6"/>
  <c r="T33" i="6" s="1"/>
  <c r="U33" i="6" s="1"/>
  <c r="D30" i="6"/>
  <c r="C30" i="6" s="1"/>
  <c r="I30" i="6" s="1"/>
  <c r="Q39" i="6"/>
  <c r="H39" i="6" s="1"/>
  <c r="Q38" i="6"/>
  <c r="Q36" i="6"/>
  <c r="T36" i="6" s="1"/>
  <c r="U36" i="6" s="1"/>
  <c r="Q34" i="6"/>
  <c r="H34" i="6" s="1"/>
  <c r="Q32" i="6"/>
  <c r="H32" i="6" s="1"/>
  <c r="Q30" i="6"/>
  <c r="T30" i="6" s="1"/>
  <c r="U30" i="6" s="1"/>
  <c r="T29" i="6"/>
  <c r="U29" i="6" s="1"/>
  <c r="Q28" i="6"/>
  <c r="T28" i="6" s="1"/>
  <c r="U28" i="6" s="1"/>
  <c r="Q26" i="6"/>
  <c r="T26" i="6" s="1"/>
  <c r="U26" i="6" s="1"/>
  <c r="Q24" i="6"/>
  <c r="T24" i="6" s="1"/>
  <c r="U24" i="6" s="1"/>
  <c r="Q22" i="6"/>
  <c r="H22" i="6" s="1"/>
  <c r="D39" i="6"/>
  <c r="H33" i="6"/>
  <c r="T31" i="6"/>
  <c r="U31" i="6" s="1"/>
  <c r="D38" i="6"/>
  <c r="T37" i="6"/>
  <c r="U37" i="6" s="1"/>
  <c r="D37" i="6"/>
  <c r="D36" i="6"/>
  <c r="D35" i="6"/>
  <c r="D34" i="6"/>
  <c r="D33" i="6"/>
  <c r="D32" i="6"/>
  <c r="D31" i="6"/>
  <c r="D29" i="6"/>
  <c r="E28" i="6"/>
  <c r="E27" i="6"/>
  <c r="C27" i="6" s="1"/>
  <c r="E26" i="6"/>
  <c r="E25" i="6"/>
  <c r="C25" i="6" s="1"/>
  <c r="E24" i="6"/>
  <c r="E23" i="6"/>
  <c r="C23" i="6" s="1"/>
  <c r="E22" i="6"/>
  <c r="E16" i="6"/>
  <c r="C16" i="6" s="1"/>
  <c r="D10" i="6"/>
  <c r="C10" i="6" s="1"/>
  <c r="J10" i="6" s="1"/>
  <c r="K105" i="2"/>
  <c r="B105" i="2" s="1"/>
  <c r="E5" i="6"/>
  <c r="C5" i="6" s="1"/>
  <c r="J5" i="6" s="1"/>
  <c r="B35" i="10"/>
  <c r="B21" i="10"/>
  <c r="K155" i="2"/>
  <c r="B155" i="2" s="1"/>
  <c r="B9" i="10"/>
  <c r="N6" i="7"/>
  <c r="K46" i="2"/>
  <c r="J124" i="2"/>
  <c r="H47" i="2"/>
  <c r="K144" i="2"/>
  <c r="C144" i="2" s="1"/>
  <c r="J123" i="2"/>
  <c r="D34" i="8"/>
  <c r="D35" i="8" s="1"/>
  <c r="R35" i="8" s="1"/>
  <c r="K116" i="2"/>
  <c r="B116" i="2" s="1"/>
  <c r="I96" i="2"/>
  <c r="I76" i="2"/>
  <c r="F15" i="4"/>
  <c r="F16" i="4" s="1"/>
  <c r="J11" i="7"/>
  <c r="J14" i="7"/>
  <c r="L124" i="2"/>
  <c r="H17" i="8"/>
  <c r="O16" i="8" s="1"/>
  <c r="H54" i="2"/>
  <c r="K54" i="2" s="1"/>
  <c r="L46" i="2"/>
  <c r="H29" i="8"/>
  <c r="W29" i="8" s="1"/>
  <c r="K43" i="2"/>
  <c r="K85" i="2"/>
  <c r="N2" i="4"/>
  <c r="J144" i="2"/>
  <c r="J105" i="2"/>
  <c r="L155" i="2"/>
  <c r="F14" i="7"/>
  <c r="H14" i="7" s="1"/>
  <c r="L147" i="2"/>
  <c r="R17" i="8"/>
  <c r="G14" i="2"/>
  <c r="O28" i="8"/>
  <c r="E13" i="6"/>
  <c r="C13" i="6" s="1"/>
  <c r="L21" i="7"/>
  <c r="AA13" i="7"/>
  <c r="L113" i="2"/>
  <c r="J47" i="2"/>
  <c r="O22" i="4"/>
  <c r="J157" i="2"/>
  <c r="B144" i="2"/>
  <c r="J15" i="2"/>
  <c r="N31" i="8"/>
  <c r="L9" i="7"/>
  <c r="J21" i="7"/>
  <c r="V11" i="7"/>
  <c r="Z11" i="7" s="1"/>
  <c r="I12" i="7"/>
  <c r="C124" i="2"/>
  <c r="B124" i="2"/>
  <c r="J13" i="7"/>
  <c r="J3" i="7"/>
  <c r="O10" i="4"/>
  <c r="K27" i="8"/>
  <c r="F27" i="8" s="1"/>
  <c r="F28" i="8" s="1"/>
  <c r="F29" i="8" s="1"/>
  <c r="V29" i="8" s="1"/>
  <c r="J85" i="2"/>
  <c r="C85" i="2" s="1"/>
  <c r="E7" i="6"/>
  <c r="C7" i="6" s="1"/>
  <c r="Y7" i="6" s="1"/>
  <c r="H104" i="2"/>
  <c r="J104" i="2" s="1"/>
  <c r="K123" i="2"/>
  <c r="B123" i="2" s="1"/>
  <c r="J147" i="2"/>
  <c r="D22" i="8"/>
  <c r="D23" i="8" s="1"/>
  <c r="S23" i="8" s="1"/>
  <c r="D39" i="8"/>
  <c r="D40" i="8" s="1"/>
  <c r="C41" i="8" s="1"/>
  <c r="D6" i="6"/>
  <c r="C6" i="6" s="1"/>
  <c r="Y6" i="6" s="1"/>
  <c r="K55" i="2"/>
  <c r="J55" i="2"/>
  <c r="B55" i="2" s="1"/>
  <c r="D8" i="6"/>
  <c r="C8" i="6" s="1"/>
  <c r="J143" i="2"/>
  <c r="L143" i="2"/>
  <c r="N19" i="8"/>
  <c r="Q16" i="6"/>
  <c r="Q7" i="6"/>
  <c r="H7" i="6" s="1"/>
  <c r="K7" i="6" s="1"/>
  <c r="Q4" i="6"/>
  <c r="H4" i="6" s="1"/>
  <c r="F3" i="7"/>
  <c r="H3" i="7" s="1"/>
  <c r="J4" i="7"/>
  <c r="J8" i="7"/>
  <c r="I9" i="7"/>
  <c r="I11" i="7"/>
  <c r="I17" i="7"/>
  <c r="F21" i="7"/>
  <c r="H21" i="7" s="1"/>
  <c r="Q5" i="7"/>
  <c r="Y5" i="7" s="1"/>
  <c r="S6" i="7"/>
  <c r="S4" i="7"/>
  <c r="N20" i="7"/>
  <c r="N16" i="7"/>
  <c r="N10" i="7"/>
  <c r="J7" i="7"/>
  <c r="K45" i="8"/>
  <c r="F9" i="8"/>
  <c r="F10" i="8" s="1"/>
  <c r="J96" i="2"/>
  <c r="K96" i="2"/>
  <c r="L96" i="2"/>
  <c r="T4" i="6"/>
  <c r="U4" i="6" s="1"/>
  <c r="B136" i="2"/>
  <c r="C136" i="2"/>
  <c r="J153" i="2"/>
  <c r="K153" i="2"/>
  <c r="C153" i="2" s="1"/>
  <c r="J125" i="2"/>
  <c r="K125" i="2"/>
  <c r="C125" i="2" s="1"/>
  <c r="J76" i="2"/>
  <c r="L76" i="2"/>
  <c r="J57" i="2"/>
  <c r="B57" i="2" s="1"/>
  <c r="L57" i="2"/>
  <c r="I56" i="2"/>
  <c r="H56" i="2"/>
  <c r="J56" i="2" s="1"/>
  <c r="B56" i="2" s="1"/>
  <c r="K37" i="2"/>
  <c r="J37" i="2"/>
  <c r="K14" i="2"/>
  <c r="L14" i="2"/>
  <c r="J7" i="2"/>
  <c r="K7" i="2"/>
  <c r="K6" i="2"/>
  <c r="B6" i="2" s="1"/>
  <c r="L6" i="2"/>
  <c r="D39" i="4"/>
  <c r="F39" i="4"/>
  <c r="F40" i="4" s="1"/>
  <c r="F41" i="4" s="1"/>
  <c r="O39" i="4"/>
  <c r="H11" i="4"/>
  <c r="O11" i="4"/>
  <c r="D4" i="4"/>
  <c r="D5" i="4" s="1"/>
  <c r="O4" i="4"/>
  <c r="F5" i="7"/>
  <c r="H5" i="7" s="1"/>
  <c r="AB5" i="7" s="1"/>
  <c r="I5" i="7"/>
  <c r="F10" i="7"/>
  <c r="H10" i="7" s="1"/>
  <c r="I10" i="7"/>
  <c r="F16" i="7"/>
  <c r="H16" i="7" s="1"/>
  <c r="I16" i="7"/>
  <c r="F19" i="7"/>
  <c r="H19" i="7" s="1"/>
  <c r="I19" i="7"/>
  <c r="L19" i="7"/>
  <c r="N37" i="8"/>
  <c r="F39" i="8"/>
  <c r="F40" i="8" s="1"/>
  <c r="F41" i="8" s="1"/>
  <c r="O40" i="8"/>
  <c r="A40" i="8"/>
  <c r="A41" i="8" s="1"/>
  <c r="H40" i="8"/>
  <c r="K21" i="8"/>
  <c r="O23" i="8"/>
  <c r="R11" i="8"/>
  <c r="H10" i="8"/>
  <c r="H11" i="8" s="1"/>
  <c r="K137" i="2"/>
  <c r="F13" i="7"/>
  <c r="H13" i="7" s="1"/>
  <c r="V13" i="7" s="1"/>
  <c r="Z13" i="7" s="1"/>
  <c r="K113" i="2"/>
  <c r="B113" i="2" s="1"/>
  <c r="J5" i="7"/>
  <c r="AA17" i="7"/>
  <c r="Q21" i="7"/>
  <c r="J10" i="7"/>
  <c r="L23" i="2"/>
  <c r="J25" i="2"/>
  <c r="L37" i="2"/>
  <c r="J45" i="8"/>
  <c r="C3" i="4"/>
  <c r="A4" i="4" s="1"/>
  <c r="C9" i="8"/>
  <c r="A10" i="8" s="1"/>
  <c r="J17" i="7"/>
  <c r="K21" i="7"/>
  <c r="I8" i="7"/>
  <c r="C147" i="2"/>
  <c r="J145" i="2"/>
  <c r="J146" i="2"/>
  <c r="A16" i="4"/>
  <c r="K146" i="2"/>
  <c r="B146" i="2" s="1"/>
  <c r="H23" i="8"/>
  <c r="W23" i="8" s="1"/>
  <c r="C116" i="2"/>
  <c r="O4" i="8"/>
  <c r="N2" i="8"/>
  <c r="K3" i="8"/>
  <c r="O3" i="8" s="1"/>
  <c r="H5" i="8"/>
  <c r="W5" i="8" s="1"/>
  <c r="AA9" i="7"/>
  <c r="Q17" i="7"/>
  <c r="Y17" i="7" s="1"/>
  <c r="I7" i="7"/>
  <c r="B147" i="2"/>
  <c r="N18" i="7"/>
  <c r="N14" i="7"/>
  <c r="N12" i="7"/>
  <c r="N8" i="7"/>
  <c r="N4" i="7"/>
  <c r="S20" i="7"/>
  <c r="S18" i="7"/>
  <c r="S14" i="7"/>
  <c r="L20" i="7"/>
  <c r="A3" i="9"/>
  <c r="A4" i="9" s="1"/>
  <c r="A5" i="9" s="1"/>
  <c r="A6" i="9" s="1"/>
  <c r="J154" i="2"/>
  <c r="K154" i="2"/>
  <c r="B154" i="2" s="1"/>
  <c r="K24" i="2"/>
  <c r="J24" i="2"/>
  <c r="L5" i="2"/>
  <c r="J5" i="2"/>
  <c r="N7" i="4"/>
  <c r="N8" i="4"/>
  <c r="L7" i="2"/>
  <c r="J23" i="2"/>
  <c r="L25" i="2"/>
  <c r="J14" i="2"/>
  <c r="L153" i="2"/>
  <c r="K157" i="2"/>
  <c r="K145" i="2"/>
  <c r="C145" i="2" s="1"/>
  <c r="K15" i="2"/>
  <c r="K5" i="2"/>
  <c r="I16" i="2"/>
  <c r="L24" i="2"/>
  <c r="L156" i="2"/>
  <c r="J156" i="2"/>
  <c r="K156" i="2"/>
  <c r="L136" i="2"/>
  <c r="J136" i="2"/>
  <c r="J135" i="2"/>
  <c r="K135" i="2"/>
  <c r="B135" i="2" s="1"/>
  <c r="L135" i="2"/>
  <c r="J127" i="2"/>
  <c r="K127" i="2"/>
  <c r="C127" i="2" s="1"/>
  <c r="J95" i="2"/>
  <c r="L95" i="2"/>
  <c r="H94" i="2"/>
  <c r="I94" i="2"/>
  <c r="L75" i="2"/>
  <c r="J75" i="2"/>
  <c r="C75" i="2" s="1"/>
  <c r="L74" i="2"/>
  <c r="J74" i="2"/>
  <c r="C74" i="2" s="1"/>
  <c r="I44" i="2"/>
  <c r="G44" i="2"/>
  <c r="D14" i="6"/>
  <c r="E14" i="6"/>
  <c r="D12" i="6"/>
  <c r="E12" i="6"/>
  <c r="E9" i="6"/>
  <c r="D9" i="6"/>
  <c r="G6" i="6"/>
  <c r="Q6" i="6"/>
  <c r="D4" i="6"/>
  <c r="E4" i="6"/>
  <c r="G6" i="7"/>
  <c r="I6" i="7" s="1"/>
  <c r="F6" i="7"/>
  <c r="H6" i="7" s="1"/>
  <c r="G20" i="7"/>
  <c r="J20" i="7" s="1"/>
  <c r="F20" i="7"/>
  <c r="H20" i="7" s="1"/>
  <c r="AA5" i="7"/>
  <c r="B103" i="2"/>
  <c r="F3" i="4"/>
  <c r="F4" i="4" s="1"/>
  <c r="F5" i="4" s="1"/>
  <c r="A5" i="5"/>
  <c r="A6" i="5" s="1"/>
  <c r="A7" i="5" s="1"/>
  <c r="A8" i="5" s="1"/>
  <c r="A9" i="5" s="1"/>
  <c r="A10" i="5" s="1"/>
  <c r="Q18" i="6"/>
  <c r="H18" i="6" s="1"/>
  <c r="Q15" i="6"/>
  <c r="Q13" i="6"/>
  <c r="Q12" i="6"/>
  <c r="Q11" i="6"/>
  <c r="Q10" i="6"/>
  <c r="Q9" i="6"/>
  <c r="Q8" i="6"/>
  <c r="Q5" i="6"/>
  <c r="Q3" i="6"/>
  <c r="B4" i="6"/>
  <c r="B5" i="6" s="1"/>
  <c r="B6" i="6" s="1"/>
  <c r="B7" i="6" s="1"/>
  <c r="I3" i="7"/>
  <c r="I4" i="7"/>
  <c r="F8" i="7"/>
  <c r="H8" i="7" s="1"/>
  <c r="J84" i="2"/>
  <c r="K84" i="2"/>
  <c r="L7" i="7"/>
  <c r="C143" i="2"/>
  <c r="G143" i="2"/>
  <c r="G135" i="2"/>
  <c r="L134" i="2"/>
  <c r="J134" i="2"/>
  <c r="K133" i="2"/>
  <c r="B133" i="2" s="1"/>
  <c r="L133" i="2"/>
  <c r="J133" i="2"/>
  <c r="K114" i="2"/>
  <c r="B114" i="2" s="1"/>
  <c r="J114" i="2"/>
  <c r="H106" i="2"/>
  <c r="L106" i="2" s="1"/>
  <c r="I106" i="2"/>
  <c r="J103" i="2"/>
  <c r="L103" i="2"/>
  <c r="C103" i="2"/>
  <c r="J97" i="2"/>
  <c r="C97" i="2" s="1"/>
  <c r="K97" i="2"/>
  <c r="L93" i="2"/>
  <c r="J93" i="2"/>
  <c r="J87" i="2"/>
  <c r="K87" i="2"/>
  <c r="L87" i="2"/>
  <c r="I86" i="2"/>
  <c r="H86" i="2"/>
  <c r="K83" i="2"/>
  <c r="J83" i="2"/>
  <c r="K77" i="2"/>
  <c r="J77" i="2"/>
  <c r="L77" i="2"/>
  <c r="L73" i="2"/>
  <c r="K73" i="2"/>
  <c r="B73" i="2" s="1"/>
  <c r="J67" i="2"/>
  <c r="L67" i="2"/>
  <c r="K67" i="2"/>
  <c r="B67" i="2" s="1"/>
  <c r="J63" i="2"/>
  <c r="L63" i="2"/>
  <c r="K63" i="2"/>
  <c r="J53" i="2"/>
  <c r="B53" i="2" s="1"/>
  <c r="K53" i="2"/>
  <c r="L45" i="2"/>
  <c r="K45" i="2"/>
  <c r="B45" i="2" s="1"/>
  <c r="L36" i="2"/>
  <c r="J36" i="2"/>
  <c r="J34" i="2"/>
  <c r="K34" i="2"/>
  <c r="H33" i="2"/>
  <c r="K17" i="2"/>
  <c r="J17" i="2"/>
  <c r="J16" i="2"/>
  <c r="K16" i="2"/>
  <c r="K13" i="2"/>
  <c r="C13" i="2" s="1"/>
  <c r="L13" i="2"/>
  <c r="H40" i="4"/>
  <c r="H41" i="4" s="1"/>
  <c r="A40" i="4"/>
  <c r="A41" i="4" s="1"/>
  <c r="O40" i="4"/>
  <c r="N37" i="4"/>
  <c r="N38" i="4"/>
  <c r="A33" i="4"/>
  <c r="A34" i="4" s="1"/>
  <c r="A35" i="4" s="1"/>
  <c r="O33" i="4"/>
  <c r="C27" i="4"/>
  <c r="O27" i="4"/>
  <c r="K28" i="4"/>
  <c r="O23" i="4"/>
  <c r="H23" i="4"/>
  <c r="C21" i="4"/>
  <c r="O21" i="4"/>
  <c r="F21" i="4"/>
  <c r="F22" i="4" s="1"/>
  <c r="F23" i="4" s="1"/>
  <c r="N20" i="4"/>
  <c r="K17" i="4"/>
  <c r="O15" i="4"/>
  <c r="N14" i="4"/>
  <c r="N13" i="4"/>
  <c r="O9" i="4"/>
  <c r="C9" i="4"/>
  <c r="F9" i="4"/>
  <c r="F10" i="4" s="1"/>
  <c r="F11" i="4" s="1"/>
  <c r="O5" i="4"/>
  <c r="H5" i="4"/>
  <c r="G21" i="6"/>
  <c r="Q21" i="6"/>
  <c r="E21" i="6"/>
  <c r="D21" i="6"/>
  <c r="Q20" i="6"/>
  <c r="G20" i="6"/>
  <c r="E20" i="6"/>
  <c r="D20" i="6"/>
  <c r="G19" i="6"/>
  <c r="Q19" i="6"/>
  <c r="E18" i="6"/>
  <c r="D18" i="6"/>
  <c r="G17" i="6"/>
  <c r="Q17" i="6"/>
  <c r="T17" i="6" s="1"/>
  <c r="U17" i="6" s="1"/>
  <c r="D17" i="6"/>
  <c r="E17" i="6"/>
  <c r="G14" i="6"/>
  <c r="Q14" i="6"/>
  <c r="J9" i="7"/>
  <c r="F9" i="7"/>
  <c r="H9" i="7" s="1"/>
  <c r="V9" i="7" s="1"/>
  <c r="K12" i="7"/>
  <c r="F12" i="7"/>
  <c r="H12" i="7" s="1"/>
  <c r="Q12" i="7" s="1"/>
  <c r="K14" i="7"/>
  <c r="I14" i="7"/>
  <c r="F15" i="7"/>
  <c r="H15" i="7" s="1"/>
  <c r="J15" i="7"/>
  <c r="I15" i="7"/>
  <c r="K4" i="2"/>
  <c r="J4" i="2"/>
  <c r="L3" i="2"/>
  <c r="J3" i="2"/>
  <c r="C3" i="2" s="1"/>
  <c r="L18" i="7"/>
  <c r="J18" i="7"/>
  <c r="L16" i="7"/>
  <c r="J16" i="7"/>
  <c r="L10" i="7"/>
  <c r="H35" i="8"/>
  <c r="O35" i="8"/>
  <c r="J12" i="7"/>
  <c r="V15" i="7"/>
  <c r="Z15" i="7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C29" i="3" s="1"/>
  <c r="C31" i="3" s="1"/>
  <c r="C33" i="3" s="1"/>
  <c r="C35" i="3" s="1"/>
  <c r="C37" i="3" s="1"/>
  <c r="C39" i="3" s="1"/>
  <c r="C41" i="3" s="1"/>
  <c r="C43" i="3" s="1"/>
  <c r="C45" i="3" s="1"/>
  <c r="C47" i="3" s="1"/>
  <c r="C49" i="3" s="1"/>
  <c r="F17" i="7"/>
  <c r="H17" i="7" s="1"/>
  <c r="F18" i="7"/>
  <c r="H18" i="7" s="1"/>
  <c r="S16" i="7"/>
  <c r="S8" i="7"/>
  <c r="J164" i="2"/>
  <c r="L164" i="2"/>
  <c r="L126" i="2"/>
  <c r="K126" i="2"/>
  <c r="I13" i="7"/>
  <c r="AA21" i="7"/>
  <c r="K164" i="2"/>
  <c r="L125" i="2"/>
  <c r="G46" i="2"/>
  <c r="L167" i="2"/>
  <c r="J167" i="2"/>
  <c r="B167" i="2" s="1"/>
  <c r="L166" i="2"/>
  <c r="J166" i="2"/>
  <c r="B166" i="2" s="1"/>
  <c r="O16" i="4"/>
  <c r="D16" i="4"/>
  <c r="D17" i="4" s="1"/>
  <c r="I18" i="7"/>
  <c r="B143" i="2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F4" i="7"/>
  <c r="H4" i="7" s="1"/>
  <c r="I21" i="7"/>
  <c r="S3" i="7"/>
  <c r="AB3" i="7" s="1"/>
  <c r="N19" i="7"/>
  <c r="N15" i="7"/>
  <c r="S12" i="7"/>
  <c r="S10" i="7"/>
  <c r="N7" i="7"/>
  <c r="S19" i="7"/>
  <c r="S7" i="7"/>
  <c r="AB7" i="7" s="1"/>
  <c r="F29" i="4"/>
  <c r="M35" i="4"/>
  <c r="H35" i="4" s="1"/>
  <c r="J165" i="2"/>
  <c r="L165" i="2"/>
  <c r="L115" i="2"/>
  <c r="K115" i="2"/>
  <c r="I66" i="2"/>
  <c r="H66" i="2"/>
  <c r="H64" i="2"/>
  <c r="I64" i="2"/>
  <c r="L35" i="2"/>
  <c r="K35" i="2"/>
  <c r="E19" i="6"/>
  <c r="D19" i="6"/>
  <c r="E15" i="6"/>
  <c r="D15" i="6"/>
  <c r="K11" i="7"/>
  <c r="AB11" i="7" s="1"/>
  <c r="F11" i="7"/>
  <c r="H11" i="7" s="1"/>
  <c r="Q11" i="7" s="1"/>
  <c r="L8" i="7"/>
  <c r="O33" i="8"/>
  <c r="C33" i="8"/>
  <c r="A34" i="8" s="1"/>
  <c r="A35" i="8" s="1"/>
  <c r="N26" i="8"/>
  <c r="N25" i="8"/>
  <c r="Q13" i="7"/>
  <c r="Y13" i="7" s="1"/>
  <c r="K65" i="2"/>
  <c r="K76" i="2"/>
  <c r="K117" i="2"/>
  <c r="L117" i="2"/>
  <c r="J35" i="2"/>
  <c r="J27" i="2"/>
  <c r="L27" i="2"/>
  <c r="D32" i="4"/>
  <c r="I33" i="4"/>
  <c r="I34" i="4" s="1"/>
  <c r="G35" i="4" s="1"/>
  <c r="E3" i="6"/>
  <c r="D3" i="6"/>
  <c r="AB15" i="7"/>
  <c r="J19" i="7"/>
  <c r="Q9" i="7"/>
  <c r="K163" i="2"/>
  <c r="J163" i="2"/>
  <c r="J65" i="2"/>
  <c r="K165" i="2"/>
  <c r="K134" i="2"/>
  <c r="J116" i="2"/>
  <c r="J115" i="2"/>
  <c r="K107" i="2"/>
  <c r="J107" i="2"/>
  <c r="L44" i="2"/>
  <c r="K44" i="2"/>
  <c r="L26" i="2"/>
  <c r="J26" i="2"/>
  <c r="F7" i="7"/>
  <c r="H7" i="7" s="1"/>
  <c r="N3" i="7"/>
  <c r="S21" i="7"/>
  <c r="S17" i="7"/>
  <c r="F33" i="8"/>
  <c r="A11" i="3" l="1"/>
  <c r="B13" i="3"/>
  <c r="C43" i="2"/>
  <c r="G5" i="3"/>
  <c r="H3" i="1" s="1"/>
  <c r="G27" i="3"/>
  <c r="H41" i="8"/>
  <c r="T41" i="8"/>
  <c r="C25" i="2"/>
  <c r="G37" i="3" s="1"/>
  <c r="H27" i="6"/>
  <c r="T22" i="6"/>
  <c r="U22" i="6" s="1"/>
  <c r="H23" i="6"/>
  <c r="T34" i="6"/>
  <c r="U34" i="6" s="1"/>
  <c r="H35" i="6"/>
  <c r="A45" i="10"/>
  <c r="B47" i="10"/>
  <c r="H26" i="6"/>
  <c r="H25" i="6"/>
  <c r="T32" i="6"/>
  <c r="U32" i="6" s="1"/>
  <c r="H36" i="6"/>
  <c r="T39" i="6"/>
  <c r="U39" i="6" s="1"/>
  <c r="V5" i="7"/>
  <c r="Z5" i="7" s="1"/>
  <c r="B43" i="2"/>
  <c r="C135" i="2"/>
  <c r="C5" i="2"/>
  <c r="N15" i="4"/>
  <c r="H24" i="6"/>
  <c r="H28" i="6"/>
  <c r="Y30" i="6"/>
  <c r="O15" i="8"/>
  <c r="C105" i="2"/>
  <c r="V14" i="7"/>
  <c r="X14" i="7" s="1"/>
  <c r="Q14" i="7"/>
  <c r="Y14" i="7" s="1"/>
  <c r="H38" i="6"/>
  <c r="T38" i="6"/>
  <c r="U38" i="6" s="1"/>
  <c r="L56" i="2"/>
  <c r="AB19" i="7"/>
  <c r="V10" i="7"/>
  <c r="X10" i="7" s="1"/>
  <c r="C15" i="2"/>
  <c r="G23" i="3" s="1"/>
  <c r="N39" i="8"/>
  <c r="C7" i="2"/>
  <c r="H30" i="6"/>
  <c r="Y23" i="6"/>
  <c r="I23" i="6"/>
  <c r="Y25" i="6"/>
  <c r="I25" i="6"/>
  <c r="Y27" i="6"/>
  <c r="I27" i="6"/>
  <c r="C33" i="6"/>
  <c r="I33" i="6" s="1"/>
  <c r="C35" i="6"/>
  <c r="C37" i="6"/>
  <c r="I37" i="6" s="1"/>
  <c r="J23" i="6"/>
  <c r="J25" i="6"/>
  <c r="J27" i="6"/>
  <c r="C22" i="6"/>
  <c r="J22" i="6" s="1"/>
  <c r="C24" i="6"/>
  <c r="C26" i="6"/>
  <c r="J26" i="6" s="1"/>
  <c r="C28" i="6"/>
  <c r="C29" i="6"/>
  <c r="C31" i="6"/>
  <c r="I31" i="6" s="1"/>
  <c r="J30" i="6"/>
  <c r="C32" i="6"/>
  <c r="C34" i="6"/>
  <c r="I34" i="6" s="1"/>
  <c r="C36" i="6"/>
  <c r="C38" i="6"/>
  <c r="I38" i="6" s="1"/>
  <c r="C39" i="6"/>
  <c r="J6" i="7"/>
  <c r="A35" i="10"/>
  <c r="B37" i="10"/>
  <c r="Y5" i="6"/>
  <c r="A21" i="10"/>
  <c r="B23" i="10"/>
  <c r="T18" i="6"/>
  <c r="U18" i="6" s="1"/>
  <c r="T7" i="6"/>
  <c r="U7" i="6" s="1"/>
  <c r="C133" i="2"/>
  <c r="C123" i="2"/>
  <c r="C27" i="8"/>
  <c r="A28" i="8" s="1"/>
  <c r="A29" i="8" s="1"/>
  <c r="C57" i="2"/>
  <c r="V8" i="7"/>
  <c r="X8" i="7" s="1"/>
  <c r="F3" i="8"/>
  <c r="F4" i="8" s="1"/>
  <c r="F5" i="8" s="1"/>
  <c r="V5" i="8" s="1"/>
  <c r="C155" i="2"/>
  <c r="B25" i="2"/>
  <c r="D37" i="3" s="1"/>
  <c r="L54" i="2"/>
  <c r="C113" i="2"/>
  <c r="C146" i="2"/>
  <c r="C149" i="2" s="1"/>
  <c r="Q19" i="7"/>
  <c r="Y19" i="7" s="1"/>
  <c r="C46" i="2"/>
  <c r="V16" i="7"/>
  <c r="X16" i="7" s="1"/>
  <c r="B153" i="2"/>
  <c r="C14" i="6"/>
  <c r="I14" i="6" s="1"/>
  <c r="L104" i="2"/>
  <c r="W5" i="7"/>
  <c r="A9" i="10"/>
  <c r="B11" i="10"/>
  <c r="AA19" i="7"/>
  <c r="B23" i="2"/>
  <c r="D33" i="3" s="1"/>
  <c r="C18" i="6"/>
  <c r="J18" i="6" s="1"/>
  <c r="C21" i="6"/>
  <c r="J21" i="6" s="1"/>
  <c r="B16" i="2"/>
  <c r="D21" i="3" s="1"/>
  <c r="B34" i="2"/>
  <c r="D45" i="3" s="1"/>
  <c r="B97" i="2"/>
  <c r="C84" i="2"/>
  <c r="C4" i="6"/>
  <c r="J4" i="6" s="1"/>
  <c r="Q8" i="7"/>
  <c r="Y8" i="7" s="1"/>
  <c r="Q10" i="7"/>
  <c r="Y10" i="7" s="1"/>
  <c r="F17" i="4"/>
  <c r="N16" i="4"/>
  <c r="C55" i="2"/>
  <c r="L16" i="8"/>
  <c r="V17" i="8" s="1"/>
  <c r="Y17" i="8" s="1"/>
  <c r="B4" i="9" s="1"/>
  <c r="B76" i="2"/>
  <c r="O27" i="8"/>
  <c r="AA10" i="7"/>
  <c r="N40" i="8"/>
  <c r="C96" i="2"/>
  <c r="L47" i="2"/>
  <c r="K47" i="2"/>
  <c r="B47" i="2" s="1"/>
  <c r="B7" i="2"/>
  <c r="AA16" i="7"/>
  <c r="I5" i="6"/>
  <c r="B35" i="2"/>
  <c r="D47" i="3" s="1"/>
  <c r="B44" i="2"/>
  <c r="C166" i="2"/>
  <c r="B165" i="2"/>
  <c r="J54" i="2"/>
  <c r="B54" i="2" s="1"/>
  <c r="B59" i="2" s="1"/>
  <c r="D15" i="3" s="1"/>
  <c r="B13" i="1" s="1"/>
  <c r="AB10" i="7"/>
  <c r="B85" i="2"/>
  <c r="AA6" i="7"/>
  <c r="K56" i="2"/>
  <c r="AA12" i="7"/>
  <c r="Q16" i="7"/>
  <c r="Y16" i="7" s="1"/>
  <c r="C167" i="2"/>
  <c r="X11" i="7"/>
  <c r="K104" i="2"/>
  <c r="C104" i="2" s="1"/>
  <c r="C76" i="2"/>
  <c r="V19" i="7"/>
  <c r="X19" i="7" s="1"/>
  <c r="B46" i="2"/>
  <c r="AA8" i="7"/>
  <c r="N4" i="4"/>
  <c r="K4" i="6"/>
  <c r="X13" i="7"/>
  <c r="X15" i="7"/>
  <c r="H16" i="6"/>
  <c r="T16" i="6"/>
  <c r="U16" i="6" s="1"/>
  <c r="C6" i="2"/>
  <c r="AB13" i="7"/>
  <c r="AA14" i="7"/>
  <c r="AB16" i="7"/>
  <c r="T11" i="8"/>
  <c r="Y11" i="8" s="1"/>
  <c r="B3" i="9" s="1"/>
  <c r="B74" i="2"/>
  <c r="C23" i="2"/>
  <c r="G33" i="3" s="1"/>
  <c r="C114" i="2"/>
  <c r="N3" i="4"/>
  <c r="A5" i="4"/>
  <c r="N5" i="4" s="1"/>
  <c r="B4" i="5" s="1"/>
  <c r="D41" i="8"/>
  <c r="C164" i="2"/>
  <c r="C45" i="2"/>
  <c r="B5" i="2"/>
  <c r="AB14" i="7"/>
  <c r="C3" i="8"/>
  <c r="A4" i="8" s="1"/>
  <c r="A5" i="8" s="1"/>
  <c r="R5" i="8" s="1"/>
  <c r="Q20" i="7"/>
  <c r="Y20" i="7" s="1"/>
  <c r="AB6" i="7"/>
  <c r="W17" i="7"/>
  <c r="I6" i="6"/>
  <c r="Y21" i="7"/>
  <c r="C137" i="2"/>
  <c r="B137" i="2"/>
  <c r="N11" i="8"/>
  <c r="O10" i="8"/>
  <c r="O9" i="8"/>
  <c r="N9" i="8"/>
  <c r="N10" i="8"/>
  <c r="D40" i="4"/>
  <c r="N39" i="4"/>
  <c r="J6" i="6"/>
  <c r="AA11" i="7"/>
  <c r="C56" i="2"/>
  <c r="J106" i="2"/>
  <c r="B145" i="2"/>
  <c r="B149" i="2" s="1"/>
  <c r="B96" i="2"/>
  <c r="AB9" i="7"/>
  <c r="W21" i="7"/>
  <c r="B3" i="2"/>
  <c r="B125" i="2"/>
  <c r="V6" i="7"/>
  <c r="Z6" i="7" s="1"/>
  <c r="C24" i="2"/>
  <c r="B14" i="2"/>
  <c r="D25" i="3" s="1"/>
  <c r="B24" i="2"/>
  <c r="N8" i="8"/>
  <c r="O21" i="8"/>
  <c r="C21" i="8"/>
  <c r="F21" i="8"/>
  <c r="F22" i="8" s="1"/>
  <c r="F23" i="8" s="1"/>
  <c r="V23" i="8" s="1"/>
  <c r="C37" i="2"/>
  <c r="G49" i="3" s="1"/>
  <c r="B37" i="2"/>
  <c r="D49" i="3" s="1"/>
  <c r="H3" i="6"/>
  <c r="K3" i="6" s="1"/>
  <c r="T3" i="6"/>
  <c r="U3" i="6" s="1"/>
  <c r="H8" i="6"/>
  <c r="K8" i="6" s="1"/>
  <c r="T8" i="6"/>
  <c r="U8" i="6" s="1"/>
  <c r="H10" i="6"/>
  <c r="K10" i="6" s="1"/>
  <c r="T10" i="6"/>
  <c r="U10" i="6" s="1"/>
  <c r="H12" i="6"/>
  <c r="K12" i="6" s="1"/>
  <c r="T12" i="6"/>
  <c r="U12" i="6" s="1"/>
  <c r="H15" i="6"/>
  <c r="T15" i="6"/>
  <c r="U15" i="6" s="1"/>
  <c r="AB20" i="7"/>
  <c r="I20" i="7"/>
  <c r="AA20" i="7"/>
  <c r="T6" i="6"/>
  <c r="U6" i="6" s="1"/>
  <c r="H6" i="6"/>
  <c r="K6" i="6" s="1"/>
  <c r="C157" i="2"/>
  <c r="B157" i="2"/>
  <c r="C73" i="2"/>
  <c r="V3" i="7"/>
  <c r="C27" i="2"/>
  <c r="G41" i="3" s="1"/>
  <c r="C14" i="2"/>
  <c r="G25" i="3" s="1"/>
  <c r="Y18" i="6"/>
  <c r="K18" i="6" s="1"/>
  <c r="V12" i="7"/>
  <c r="Z12" i="7" s="1"/>
  <c r="B15" i="2"/>
  <c r="D23" i="3" s="1"/>
  <c r="B127" i="2"/>
  <c r="B75" i="2"/>
  <c r="B4" i="2"/>
  <c r="AB12" i="7"/>
  <c r="C67" i="2"/>
  <c r="C83" i="2"/>
  <c r="B87" i="2"/>
  <c r="T5" i="6"/>
  <c r="U5" i="6" s="1"/>
  <c r="H5" i="6"/>
  <c r="K5" i="6" s="1"/>
  <c r="T9" i="6"/>
  <c r="U9" i="6" s="1"/>
  <c r="H9" i="6"/>
  <c r="K9" i="6" s="1"/>
  <c r="H11" i="6"/>
  <c r="K11" i="6" s="1"/>
  <c r="T11" i="6"/>
  <c r="U11" i="6" s="1"/>
  <c r="T13" i="6"/>
  <c r="U13" i="6" s="1"/>
  <c r="H13" i="6"/>
  <c r="V20" i="7"/>
  <c r="Z20" i="7" s="1"/>
  <c r="Q6" i="7"/>
  <c r="Y6" i="7" s="1"/>
  <c r="C9" i="6"/>
  <c r="C12" i="6"/>
  <c r="J94" i="2"/>
  <c r="L94" i="2"/>
  <c r="K94" i="2"/>
  <c r="C95" i="2"/>
  <c r="B95" i="2"/>
  <c r="B156" i="2"/>
  <c r="C156" i="2"/>
  <c r="C154" i="2"/>
  <c r="Q18" i="7"/>
  <c r="AB18" i="7"/>
  <c r="V18" i="7"/>
  <c r="AA18" i="7"/>
  <c r="T14" i="6"/>
  <c r="U14" i="6" s="1"/>
  <c r="H14" i="6"/>
  <c r="T19" i="6"/>
  <c r="U19" i="6" s="1"/>
  <c r="H19" i="6"/>
  <c r="C20" i="6"/>
  <c r="I20" i="6" s="1"/>
  <c r="H21" i="6"/>
  <c r="T21" i="6"/>
  <c r="U21" i="6" s="1"/>
  <c r="O17" i="4"/>
  <c r="H17" i="4"/>
  <c r="A22" i="4"/>
  <c r="N21" i="4"/>
  <c r="L33" i="2"/>
  <c r="K33" i="2"/>
  <c r="J33" i="2"/>
  <c r="B77" i="2"/>
  <c r="C77" i="2"/>
  <c r="L86" i="2"/>
  <c r="K86" i="2"/>
  <c r="J86" i="2"/>
  <c r="B13" i="2"/>
  <c r="C3" i="6"/>
  <c r="I3" i="6" s="1"/>
  <c r="H17" i="6"/>
  <c r="B65" i="2"/>
  <c r="V7" i="7"/>
  <c r="X7" i="7" s="1"/>
  <c r="C16" i="2"/>
  <c r="G21" i="3" s="1"/>
  <c r="C53" i="2"/>
  <c r="AA15" i="7"/>
  <c r="C4" i="2"/>
  <c r="AB8" i="7"/>
  <c r="C17" i="6"/>
  <c r="I17" i="6" s="1"/>
  <c r="H20" i="6"/>
  <c r="T20" i="6"/>
  <c r="U20" i="6" s="1"/>
  <c r="A10" i="4"/>
  <c r="N9" i="4"/>
  <c r="D28" i="4"/>
  <c r="I28" i="4"/>
  <c r="G29" i="4" s="1"/>
  <c r="O28" i="4"/>
  <c r="A28" i="4"/>
  <c r="N27" i="4"/>
  <c r="B17" i="2"/>
  <c r="C17" i="2"/>
  <c r="C34" i="2"/>
  <c r="G45" i="3" s="1"/>
  <c r="B36" i="2"/>
  <c r="C36" i="2"/>
  <c r="C63" i="2"/>
  <c r="B63" i="2"/>
  <c r="B83" i="2"/>
  <c r="C87" i="2"/>
  <c r="C93" i="2"/>
  <c r="B93" i="2"/>
  <c r="K106" i="2"/>
  <c r="B106" i="2" s="1"/>
  <c r="A17" i="4"/>
  <c r="B84" i="2"/>
  <c r="Q4" i="7"/>
  <c r="V4" i="7"/>
  <c r="AB4" i="7"/>
  <c r="AA4" i="7"/>
  <c r="B164" i="2"/>
  <c r="C163" i="2"/>
  <c r="C44" i="2"/>
  <c r="W13" i="7"/>
  <c r="C15" i="6"/>
  <c r="I8" i="6"/>
  <c r="J8" i="6"/>
  <c r="Y8" i="6"/>
  <c r="I7" i="6"/>
  <c r="J7" i="6"/>
  <c r="B126" i="2"/>
  <c r="C126" i="2"/>
  <c r="Q15" i="7"/>
  <c r="D34" i="4"/>
  <c r="D33" i="4"/>
  <c r="B27" i="2"/>
  <c r="D41" i="3" s="1"/>
  <c r="J66" i="2"/>
  <c r="L66" i="2"/>
  <c r="K66" i="2"/>
  <c r="C115" i="2"/>
  <c r="B115" i="2"/>
  <c r="F35" i="4"/>
  <c r="Z9" i="7"/>
  <c r="X9" i="7"/>
  <c r="C65" i="2"/>
  <c r="C117" i="2"/>
  <c r="B117" i="2"/>
  <c r="I10" i="6"/>
  <c r="Y10" i="6"/>
  <c r="C19" i="6"/>
  <c r="I19" i="6" s="1"/>
  <c r="C35" i="2"/>
  <c r="G47" i="3" s="1"/>
  <c r="L64" i="2"/>
  <c r="J64" i="2"/>
  <c r="K64" i="2"/>
  <c r="F34" i="8"/>
  <c r="N33" i="8"/>
  <c r="AB21" i="7"/>
  <c r="V21" i="7"/>
  <c r="AA7" i="7"/>
  <c r="Q7" i="7"/>
  <c r="B26" i="2"/>
  <c r="D39" i="3" s="1"/>
  <c r="C26" i="2"/>
  <c r="G39" i="3" s="1"/>
  <c r="B107" i="2"/>
  <c r="C107" i="2"/>
  <c r="B134" i="2"/>
  <c r="C134" i="2"/>
  <c r="Y9" i="7"/>
  <c r="W9" i="7"/>
  <c r="Y11" i="6"/>
  <c r="J11" i="6"/>
  <c r="C165" i="2"/>
  <c r="W12" i="7"/>
  <c r="Y12" i="7"/>
  <c r="V17" i="7"/>
  <c r="AB17" i="7"/>
  <c r="AA3" i="7"/>
  <c r="Q3" i="7"/>
  <c r="J13" i="6"/>
  <c r="Y13" i="6"/>
  <c r="I13" i="6"/>
  <c r="B163" i="2"/>
  <c r="W11" i="7"/>
  <c r="Y11" i="7"/>
  <c r="I16" i="6"/>
  <c r="J16" i="6"/>
  <c r="Y16" i="6"/>
  <c r="B8" i="6"/>
  <c r="I11" i="6"/>
  <c r="A13" i="3" l="1"/>
  <c r="B15" i="3"/>
  <c r="D29" i="3"/>
  <c r="D35" i="3"/>
  <c r="G29" i="3"/>
  <c r="G35" i="3"/>
  <c r="C129" i="2"/>
  <c r="D5" i="3"/>
  <c r="B3" i="1" s="1"/>
  <c r="D27" i="3"/>
  <c r="G17" i="3"/>
  <c r="H15" i="1" s="1"/>
  <c r="D17" i="3"/>
  <c r="B15" i="1" s="1"/>
  <c r="N41" i="8"/>
  <c r="R41" i="8"/>
  <c r="C19" i="2"/>
  <c r="N28" i="8"/>
  <c r="K15" i="8"/>
  <c r="N15" i="8" s="1"/>
  <c r="W10" i="7"/>
  <c r="I4" i="6"/>
  <c r="L4" i="6" s="1"/>
  <c r="I18" i="6"/>
  <c r="L18" i="6" s="1"/>
  <c r="Y5" i="8"/>
  <c r="B2" i="9" s="1"/>
  <c r="K27" i="6"/>
  <c r="B49" i="2"/>
  <c r="D13" i="3" s="1"/>
  <c r="B11" i="1" s="1"/>
  <c r="K23" i="6"/>
  <c r="Z10" i="7"/>
  <c r="Z14" i="7"/>
  <c r="C139" i="2"/>
  <c r="Z8" i="7"/>
  <c r="Y4" i="6"/>
  <c r="X5" i="7"/>
  <c r="K25" i="6"/>
  <c r="A47" i="10"/>
  <c r="B49" i="10"/>
  <c r="W14" i="7"/>
  <c r="C169" i="2"/>
  <c r="Y14" i="6"/>
  <c r="K14" i="6" s="1"/>
  <c r="Y21" i="6"/>
  <c r="K21" i="6" s="1"/>
  <c r="W16" i="7"/>
  <c r="K16" i="6"/>
  <c r="L10" i="6"/>
  <c r="N27" i="8"/>
  <c r="B139" i="2"/>
  <c r="K30" i="6"/>
  <c r="L27" i="6"/>
  <c r="L23" i="6"/>
  <c r="Z16" i="7"/>
  <c r="W19" i="7"/>
  <c r="W8" i="7"/>
  <c r="L25" i="6"/>
  <c r="J14" i="6"/>
  <c r="L14" i="6" s="1"/>
  <c r="P41" i="8"/>
  <c r="L30" i="6"/>
  <c r="Y39" i="6"/>
  <c r="K39" i="6" s="1"/>
  <c r="J39" i="6"/>
  <c r="J36" i="6"/>
  <c r="Y36" i="6"/>
  <c r="K36" i="6" s="1"/>
  <c r="J32" i="6"/>
  <c r="Y32" i="6"/>
  <c r="K32" i="6" s="1"/>
  <c r="J29" i="6"/>
  <c r="Y29" i="6"/>
  <c r="K29" i="6" s="1"/>
  <c r="J35" i="6"/>
  <c r="Y35" i="6"/>
  <c r="K35" i="6" s="1"/>
  <c r="I39" i="6"/>
  <c r="J38" i="6"/>
  <c r="L38" i="6" s="1"/>
  <c r="Y38" i="6"/>
  <c r="K38" i="6" s="1"/>
  <c r="I36" i="6"/>
  <c r="J34" i="6"/>
  <c r="L34" i="6" s="1"/>
  <c r="Y34" i="6"/>
  <c r="K34" i="6" s="1"/>
  <c r="I32" i="6"/>
  <c r="L32" i="6" s="1"/>
  <c r="J31" i="6"/>
  <c r="L31" i="6" s="1"/>
  <c r="Y31" i="6"/>
  <c r="K31" i="6" s="1"/>
  <c r="I29" i="6"/>
  <c r="Y28" i="6"/>
  <c r="K28" i="6" s="1"/>
  <c r="I28" i="6"/>
  <c r="Y26" i="6"/>
  <c r="K26" i="6" s="1"/>
  <c r="I26" i="6"/>
  <c r="L26" i="6" s="1"/>
  <c r="Y24" i="6"/>
  <c r="K24" i="6" s="1"/>
  <c r="I24" i="6"/>
  <c r="Y22" i="6"/>
  <c r="K22" i="6" s="1"/>
  <c r="I22" i="6"/>
  <c r="L22" i="6" s="1"/>
  <c r="J37" i="6"/>
  <c r="L37" i="6" s="1"/>
  <c r="Y37" i="6"/>
  <c r="K37" i="6" s="1"/>
  <c r="I35" i="6"/>
  <c r="L35" i="6" s="1"/>
  <c r="J33" i="6"/>
  <c r="L33" i="6" s="1"/>
  <c r="Y33" i="6"/>
  <c r="K33" i="6" s="1"/>
  <c r="J28" i="6"/>
  <c r="J24" i="6"/>
  <c r="A37" i="10"/>
  <c r="B39" i="10"/>
  <c r="A23" i="10"/>
  <c r="B25" i="10"/>
  <c r="B169" i="2"/>
  <c r="B129" i="2"/>
  <c r="N3" i="8"/>
  <c r="I21" i="6"/>
  <c r="L21" i="6" s="1"/>
  <c r="N5" i="8"/>
  <c r="B19" i="2"/>
  <c r="A11" i="10"/>
  <c r="B13" i="10"/>
  <c r="C79" i="2"/>
  <c r="X6" i="7"/>
  <c r="C54" i="2"/>
  <c r="N17" i="4"/>
  <c r="B6" i="5" s="1"/>
  <c r="C47" i="2"/>
  <c r="C49" i="2" s="1"/>
  <c r="G13" i="3" s="1"/>
  <c r="H11" i="1" s="1"/>
  <c r="B159" i="2"/>
  <c r="B9" i="2"/>
  <c r="L7" i="6"/>
  <c r="C159" i="2"/>
  <c r="Z19" i="7"/>
  <c r="N4" i="8"/>
  <c r="B79" i="2"/>
  <c r="B104" i="2"/>
  <c r="B109" i="2" s="1"/>
  <c r="B119" i="2"/>
  <c r="C119" i="2"/>
  <c r="L13" i="6"/>
  <c r="C29" i="2"/>
  <c r="G19" i="3" s="1"/>
  <c r="J3" i="6"/>
  <c r="L3" i="6" s="1"/>
  <c r="C9" i="2"/>
  <c r="L6" i="6"/>
  <c r="W20" i="7"/>
  <c r="C41" i="4"/>
  <c r="D41" i="4"/>
  <c r="N40" i="4"/>
  <c r="Y3" i="6"/>
  <c r="X12" i="7"/>
  <c r="P5" i="4"/>
  <c r="C4" i="5" s="1"/>
  <c r="L5" i="6"/>
  <c r="A22" i="8"/>
  <c r="N21" i="8"/>
  <c r="C59" i="2"/>
  <c r="G15" i="3" s="1"/>
  <c r="H13" i="1" s="1"/>
  <c r="P11" i="8"/>
  <c r="C3" i="9" s="1"/>
  <c r="I12" i="6"/>
  <c r="J12" i="6"/>
  <c r="Y12" i="6"/>
  <c r="I9" i="6"/>
  <c r="Y9" i="6"/>
  <c r="J9" i="6"/>
  <c r="L9" i="6" s="1"/>
  <c r="X20" i="7"/>
  <c r="L11" i="6"/>
  <c r="K13" i="6"/>
  <c r="B86" i="2"/>
  <c r="B94" i="2"/>
  <c r="B99" i="2" s="1"/>
  <c r="C94" i="2"/>
  <c r="C99" i="2" s="1"/>
  <c r="X3" i="7"/>
  <c r="Z3" i="7"/>
  <c r="W6" i="7"/>
  <c r="A11" i="4"/>
  <c r="N11" i="4" s="1"/>
  <c r="N10" i="4"/>
  <c r="B89" i="2"/>
  <c r="C33" i="2"/>
  <c r="B33" i="2"/>
  <c r="A23" i="4"/>
  <c r="N23" i="4" s="1"/>
  <c r="N22" i="4"/>
  <c r="Z18" i="7"/>
  <c r="X18" i="7"/>
  <c r="Y18" i="7"/>
  <c r="W18" i="7"/>
  <c r="Z7" i="7"/>
  <c r="B29" i="2"/>
  <c r="D19" i="3" s="1"/>
  <c r="C106" i="2"/>
  <c r="C109" i="2" s="1"/>
  <c r="A29" i="4"/>
  <c r="D29" i="4" s="1"/>
  <c r="N29" i="4" s="1"/>
  <c r="N28" i="4"/>
  <c r="J17" i="6"/>
  <c r="L17" i="6" s="1"/>
  <c r="Y17" i="6"/>
  <c r="K17" i="6" s="1"/>
  <c r="C86" i="2"/>
  <c r="C89" i="2" s="1"/>
  <c r="Y20" i="6"/>
  <c r="K20" i="6" s="1"/>
  <c r="J20" i="6"/>
  <c r="L20" i="6" s="1"/>
  <c r="Y15" i="7"/>
  <c r="W15" i="7"/>
  <c r="Y15" i="6"/>
  <c r="K15" i="6" s="1"/>
  <c r="J15" i="6"/>
  <c r="I15" i="6"/>
  <c r="Y4" i="7"/>
  <c r="W4" i="7"/>
  <c r="L8" i="6"/>
  <c r="Z4" i="7"/>
  <c r="X4" i="7"/>
  <c r="L16" i="6"/>
  <c r="B66" i="2"/>
  <c r="C66" i="2"/>
  <c r="D35" i="4"/>
  <c r="N35" i="4" s="1"/>
  <c r="B9" i="5" s="1"/>
  <c r="N34" i="4"/>
  <c r="C64" i="2"/>
  <c r="B64" i="2"/>
  <c r="Y19" i="6"/>
  <c r="K19" i="6" s="1"/>
  <c r="R29" i="8"/>
  <c r="Y29" i="8" s="1"/>
  <c r="B6" i="9" s="1"/>
  <c r="N29" i="8"/>
  <c r="J19" i="6"/>
  <c r="L19" i="6" s="1"/>
  <c r="N33" i="4"/>
  <c r="N32" i="4"/>
  <c r="Y3" i="7"/>
  <c r="W3" i="7"/>
  <c r="F15" i="8"/>
  <c r="F16" i="8" s="1"/>
  <c r="Y7" i="7"/>
  <c r="W7" i="7"/>
  <c r="X21" i="7"/>
  <c r="Z21" i="7"/>
  <c r="B9" i="6"/>
  <c r="X17" i="7"/>
  <c r="Z17" i="7"/>
  <c r="F35" i="8"/>
  <c r="N35" i="8" s="1"/>
  <c r="N34" i="8"/>
  <c r="A15" i="3" l="1"/>
  <c r="B17" i="3"/>
  <c r="C39" i="2"/>
  <c r="G43" i="3"/>
  <c r="B39" i="2"/>
  <c r="D43" i="3"/>
  <c r="D9" i="3"/>
  <c r="B7" i="1" s="1"/>
  <c r="G9" i="3"/>
  <c r="H7" i="1" s="1"/>
  <c r="D7" i="3"/>
  <c r="B5" i="1" s="1"/>
  <c r="D31" i="3"/>
  <c r="G7" i="3"/>
  <c r="H5" i="1" s="1"/>
  <c r="G31" i="3"/>
  <c r="C15" i="8"/>
  <c r="A16" i="8" s="1"/>
  <c r="N17" i="8"/>
  <c r="N14" i="8"/>
  <c r="N16" i="8"/>
  <c r="A49" i="10"/>
  <c r="B51" i="10"/>
  <c r="P29" i="8"/>
  <c r="C6" i="9" s="1"/>
  <c r="L24" i="6"/>
  <c r="L29" i="6"/>
  <c r="L36" i="6"/>
  <c r="L28" i="6"/>
  <c r="L39" i="6"/>
  <c r="A39" i="10"/>
  <c r="B41" i="10"/>
  <c r="B69" i="2"/>
  <c r="A25" i="10"/>
  <c r="B27" i="10"/>
  <c r="P5" i="8"/>
  <c r="C2" i="9" s="1"/>
  <c r="A13" i="10"/>
  <c r="B15" i="10"/>
  <c r="P17" i="4"/>
  <c r="C6" i="5" s="1"/>
  <c r="C69" i="2"/>
  <c r="L12" i="6"/>
  <c r="A23" i="8"/>
  <c r="N22" i="8"/>
  <c r="N41" i="4"/>
  <c r="B8" i="5"/>
  <c r="P29" i="4"/>
  <c r="C8" i="5" s="1"/>
  <c r="B7" i="5"/>
  <c r="P23" i="4"/>
  <c r="C7" i="5" s="1"/>
  <c r="P11" i="4"/>
  <c r="C5" i="5" s="1"/>
  <c r="B5" i="5"/>
  <c r="L15" i="6"/>
  <c r="P35" i="8"/>
  <c r="P35" i="4"/>
  <c r="C9" i="5" s="1"/>
  <c r="B10" i="6"/>
  <c r="A17" i="3" l="1"/>
  <c r="B19" i="3"/>
  <c r="D11" i="3"/>
  <c r="B9" i="1" s="1"/>
  <c r="G11" i="3"/>
  <c r="H9" i="1" s="1"/>
  <c r="P17" i="8"/>
  <c r="C4" i="9" s="1"/>
  <c r="A51" i="10"/>
  <c r="B53" i="10"/>
  <c r="A41" i="10"/>
  <c r="A27" i="10"/>
  <c r="B29" i="10"/>
  <c r="A15" i="10"/>
  <c r="B17" i="10"/>
  <c r="B10" i="5"/>
  <c r="B33" i="1" s="1"/>
  <c r="P41" i="4"/>
  <c r="C10" i="5" s="1"/>
  <c r="H31" i="1" s="1"/>
  <c r="R23" i="8"/>
  <c r="Y23" i="8" s="1"/>
  <c r="B5" i="9" s="1"/>
  <c r="N23" i="8"/>
  <c r="P23" i="8" s="1"/>
  <c r="C5" i="9" s="1"/>
  <c r="B11" i="6"/>
  <c r="A19" i="3" l="1"/>
  <c r="B21" i="3"/>
  <c r="H33" i="1"/>
  <c r="A53" i="10"/>
  <c r="A29" i="10"/>
  <c r="B31" i="10"/>
  <c r="A17" i="10"/>
  <c r="B31" i="1"/>
  <c r="B40" i="1"/>
  <c r="B38" i="1"/>
  <c r="H40" i="1"/>
  <c r="H38" i="1"/>
  <c r="B12" i="6"/>
  <c r="A21" i="3" l="1"/>
  <c r="B23" i="3"/>
  <c r="A31" i="10"/>
  <c r="B13" i="6"/>
  <c r="A23" i="3" l="1"/>
  <c r="B25" i="3"/>
  <c r="B14" i="6"/>
  <c r="A25" i="3" l="1"/>
  <c r="B27" i="3"/>
  <c r="B15" i="6"/>
  <c r="A27" i="3" l="1"/>
  <c r="B29" i="3"/>
  <c r="B16" i="6"/>
  <c r="A29" i="3" l="1"/>
  <c r="B31" i="3"/>
  <c r="B17" i="6"/>
  <c r="A31" i="3" l="1"/>
  <c r="B33" i="3"/>
  <c r="B18" i="6"/>
  <c r="A33" i="3" l="1"/>
  <c r="B35" i="3"/>
  <c r="B19" i="6"/>
  <c r="A35" i="3" l="1"/>
  <c r="B37" i="3"/>
  <c r="B20" i="6"/>
  <c r="A37" i="3" l="1"/>
  <c r="B39" i="3"/>
  <c r="B21" i="6"/>
  <c r="A39" i="3" l="1"/>
  <c r="B41" i="3"/>
  <c r="B22" i="6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F33" i="10" s="1"/>
  <c r="A41" i="3" l="1"/>
  <c r="B43" i="3"/>
  <c r="F9" i="10"/>
  <c r="F51" i="10"/>
  <c r="F45" i="10"/>
  <c r="F47" i="10"/>
  <c r="F49" i="10"/>
  <c r="F53" i="10"/>
  <c r="F41" i="10"/>
  <c r="F17" i="10"/>
  <c r="F25" i="10"/>
  <c r="F43" i="10"/>
  <c r="F7" i="10"/>
  <c r="F3" i="10"/>
  <c r="F21" i="10"/>
  <c r="F27" i="10"/>
  <c r="F37" i="10"/>
  <c r="F13" i="10"/>
  <c r="F23" i="10"/>
  <c r="F35" i="10"/>
  <c r="F11" i="10"/>
  <c r="F31" i="10"/>
  <c r="F19" i="10"/>
  <c r="F29" i="10"/>
  <c r="F39" i="10"/>
  <c r="F15" i="10"/>
  <c r="F5" i="10"/>
  <c r="H24" i="1"/>
  <c r="H22" i="1"/>
  <c r="H26" i="1"/>
  <c r="B24" i="1"/>
  <c r="H20" i="1"/>
  <c r="B26" i="1"/>
  <c r="B22" i="1"/>
  <c r="B20" i="1"/>
  <c r="C45" i="10"/>
  <c r="C49" i="10"/>
  <c r="C53" i="10"/>
  <c r="C47" i="10"/>
  <c r="C43" i="10"/>
  <c r="C51" i="10"/>
  <c r="C3" i="10"/>
  <c r="C39" i="10"/>
  <c r="C25" i="10"/>
  <c r="C11" i="10"/>
  <c r="C35" i="10"/>
  <c r="C21" i="10"/>
  <c r="C7" i="10"/>
  <c r="C31" i="10"/>
  <c r="C17" i="10"/>
  <c r="C41" i="10"/>
  <c r="C27" i="10"/>
  <c r="C37" i="10"/>
  <c r="C23" i="10"/>
  <c r="C9" i="10"/>
  <c r="C33" i="10"/>
  <c r="C19" i="10"/>
  <c r="C29" i="10"/>
  <c r="C15" i="10"/>
  <c r="C13" i="10"/>
  <c r="C5" i="10"/>
  <c r="A43" i="3" l="1"/>
  <c r="B45" i="3"/>
  <c r="A45" i="3" l="1"/>
  <c r="B47" i="3"/>
  <c r="A47" i="3" l="1"/>
  <c r="B49" i="3"/>
  <c r="A49" i="3" s="1"/>
</calcChain>
</file>

<file path=xl/sharedStrings.xml><?xml version="1.0" encoding="utf-8"?>
<sst xmlns="http://schemas.openxmlformats.org/spreadsheetml/2006/main" count="487" uniqueCount="87">
  <si>
    <r>
      <t>l)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2b (3a + 1 – 4b) =</t>
    </r>
  </si>
  <si>
    <r>
      <t>q)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 xml:space="preserve">a³ </t>
    </r>
    <r>
      <rPr>
        <sz val="12"/>
        <rFont val="Symbol"/>
        <family val="1"/>
        <charset val="2"/>
      </rPr>
      <t>×</t>
    </r>
    <r>
      <rPr>
        <sz val="12"/>
        <rFont val="Arial"/>
        <family val="2"/>
      </rPr>
      <t xml:space="preserve"> 2ab + 3 ba </t>
    </r>
    <r>
      <rPr>
        <sz val="12"/>
        <rFont val="Symbol"/>
        <family val="1"/>
        <charset val="2"/>
      </rPr>
      <t>×</t>
    </r>
    <r>
      <rPr>
        <sz val="12"/>
        <rFont val="Arial"/>
        <family val="2"/>
      </rPr>
      <t xml:space="preserve"> 3a – 4 a² </t>
    </r>
    <r>
      <rPr>
        <sz val="12"/>
        <rFont val="Symbol"/>
        <family val="1"/>
        <charset val="2"/>
      </rPr>
      <t>×</t>
    </r>
    <r>
      <rPr>
        <sz val="12"/>
        <rFont val="Arial"/>
        <family val="2"/>
      </rPr>
      <t xml:space="preserve"> 2a²b =</t>
    </r>
  </si>
  <si>
    <r>
      <t>r)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(–3a) </t>
    </r>
    <r>
      <rPr>
        <sz val="12"/>
        <rFont val="Symbol"/>
        <family val="1"/>
        <charset val="2"/>
      </rPr>
      <t>×</t>
    </r>
    <r>
      <rPr>
        <sz val="12"/>
        <rFont val="Arial"/>
        <family val="2"/>
      </rPr>
      <t xml:space="preserve"> b + 3ab – 3a (1- a) + 2b + a² =</t>
    </r>
  </si>
  <si>
    <r>
      <t>s)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x² – (2 + 2x²) – x (3 + x) + (3x – 2) =</t>
    </r>
  </si>
  <si>
    <r>
      <t>t)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a²b² – ab – a² – (ab² – ba – a²) =</t>
    </r>
  </si>
  <si>
    <t>Aufgabe</t>
  </si>
  <si>
    <t>Lösung</t>
  </si>
  <si>
    <t>Zufallszahl</t>
  </si>
  <si>
    <t>Lösung:</t>
  </si>
  <si>
    <t>1)</t>
  </si>
  <si>
    <t>2)</t>
  </si>
  <si>
    <t>3)</t>
  </si>
  <si>
    <t>4)</t>
  </si>
  <si>
    <t>5)</t>
  </si>
  <si>
    <t>6)</t>
  </si>
  <si>
    <t>7)</t>
  </si>
  <si>
    <t>x</t>
  </si>
  <si>
    <t>|:</t>
  </si>
  <si>
    <t>|-</t>
  </si>
  <si>
    <t xml:space="preserve">   </t>
  </si>
  <si>
    <t xml:space="preserve"> = </t>
  </si>
  <si>
    <t xml:space="preserve"> + </t>
  </si>
  <si>
    <t xml:space="preserve"> 
</t>
  </si>
  <si>
    <t>|+</t>
  </si>
  <si>
    <t xml:space="preserve"> - </t>
  </si>
  <si>
    <t>Für neue Zufallswerte</t>
  </si>
  <si>
    <t>(x</t>
  </si>
  <si>
    <t xml:space="preserve">) = </t>
  </si>
  <si>
    <t>T</t>
  </si>
  <si>
    <t>|</t>
  </si>
  <si>
    <t xml:space="preserve">(x + </t>
  </si>
  <si>
    <t>|:(</t>
  </si>
  <si>
    <t>)</t>
  </si>
  <si>
    <t xml:space="preserve">3) </t>
  </si>
  <si>
    <t>a</t>
  </si>
  <si>
    <t>b</t>
  </si>
  <si>
    <t>c</t>
  </si>
  <si>
    <t>d</t>
  </si>
  <si>
    <t>y</t>
  </si>
  <si>
    <t>z</t>
  </si>
  <si>
    <t>=</t>
  </si>
  <si>
    <t>Z1</t>
  </si>
  <si>
    <t>N1</t>
  </si>
  <si>
    <t>Z1V</t>
  </si>
  <si>
    <t>N1V</t>
  </si>
  <si>
    <t>Aufgabe 2: Klammere gemeinsame Faktoren aus</t>
  </si>
  <si>
    <t>Aufgabe 1: Vereinfache so weit wie möglich</t>
  </si>
  <si>
    <t>-</t>
  </si>
  <si>
    <t xml:space="preserve">Wenn du das </t>
  </si>
  <si>
    <t>Doppelte</t>
  </si>
  <si>
    <t>Dreifache</t>
  </si>
  <si>
    <t>Vierfache</t>
  </si>
  <si>
    <t>Fünffache</t>
  </si>
  <si>
    <t>Sechsfache</t>
  </si>
  <si>
    <t>Siebenfache</t>
  </si>
  <si>
    <t>Achtfache</t>
  </si>
  <si>
    <t>Neunfache</t>
  </si>
  <si>
    <t>Zehnfache</t>
  </si>
  <si>
    <t xml:space="preserve">, so ergibt sich dassselbe, wie wenn du von </t>
  </si>
  <si>
    <t xml:space="preserve">1) </t>
  </si>
  <si>
    <t>Einfache</t>
  </si>
  <si>
    <t>Elffache</t>
  </si>
  <si>
    <t>Zwölffache</t>
  </si>
  <si>
    <t>Dreizehnfache</t>
  </si>
  <si>
    <t>Vierzehnfache</t>
  </si>
  <si>
    <t>Fünfzehnfache</t>
  </si>
  <si>
    <t>Aufgabe 3: Löse die Gleichung</t>
  </si>
  <si>
    <t xml:space="preserve"> </t>
  </si>
  <si>
    <t xml:space="preserve">x² </t>
  </si>
  <si>
    <t>Aufgabe 4: Stelle eine Gleichung auf und löse</t>
  </si>
  <si>
    <t>(</t>
  </si>
  <si>
    <t>)·(</t>
  </si>
  <si>
    <t xml:space="preserve">Verkürzt man eine Seite eines Quadrates um </t>
  </si>
  <si>
    <t xml:space="preserve">und verlängert man die andere Seite um </t>
  </si>
  <si>
    <t>, so erhält man ein Rechteck mit dem selben Flächeninhalt</t>
  </si>
  <si>
    <t>wie das Quadrat.</t>
  </si>
  <si>
    <t xml:space="preserve">, die andere um </t>
  </si>
  <si>
    <t xml:space="preserve">Wird eine Seite eines Quadrates um </t>
  </si>
  <si>
    <t xml:space="preserve">verlängert, so erhält man ein Rechteck, das </t>
  </si>
  <si>
    <t>m² größer ist als das Ausgangsquadrat.</t>
  </si>
  <si>
    <t>Klammere den größten Faktor aus</t>
  </si>
  <si>
    <t>www.schlauistwow.de</t>
  </si>
  <si>
    <t>www.mathekars.de</t>
  </si>
  <si>
    <t>Vereinfache</t>
  </si>
  <si>
    <t>Addition von Termen</t>
  </si>
  <si>
    <t xml:space="preserve">F9 oder Leertaste </t>
  </si>
  <si>
    <t>und Enter 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</si>
</sst>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Arial"/>
      <family val="2"/>
    </font>
    <font>
      <sz val="7"/>
      <name val="Times New Roman"/>
      <family val="1"/>
    </font>
    <font>
      <sz val="12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5" fillId="0" borderId="0" xfId="0" applyFont="1" applyAlignment="1">
      <alignment vertical="top"/>
    </xf>
    <xf numFmtId="0" fontId="0" fillId="2" borderId="6" xfId="0" applyFill="1" applyBorder="1"/>
    <xf numFmtId="0" fontId="0" fillId="3" borderId="6" xfId="0" applyFill="1" applyBorder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5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zoomScalePageLayoutView="40" workbookViewId="0">
      <selection activeCell="O9" sqref="O9"/>
    </sheetView>
  </sheetViews>
  <sheetFormatPr baseColWidth="10" defaultRowHeight="12.75" x14ac:dyDescent="0.2"/>
  <cols>
    <col min="1" max="1" width="3.85546875" customWidth="1"/>
    <col min="2" max="2" width="13.140625" customWidth="1"/>
    <col min="3" max="3" width="9.85546875" customWidth="1"/>
    <col min="5" max="5" width="7.28515625" customWidth="1"/>
    <col min="6" max="6" width="3" customWidth="1"/>
    <col min="7" max="7" width="3.5703125" customWidth="1"/>
    <col min="8" max="8" width="3.140625" customWidth="1"/>
    <col min="9" max="9" width="15.42578125" customWidth="1"/>
    <col min="10" max="10" width="3.85546875" customWidth="1"/>
    <col min="11" max="11" width="13.85546875" customWidth="1"/>
    <col min="12" max="12" width="3.28515625" customWidth="1"/>
  </cols>
  <sheetData>
    <row r="1" spans="1:15" x14ac:dyDescent="0.2">
      <c r="A1" s="3" t="s">
        <v>46</v>
      </c>
      <c r="E1" s="4"/>
      <c r="G1" s="3" t="s">
        <v>8</v>
      </c>
      <c r="K1" s="17" t="str">
        <f ca="1">CHAR(ROUND(RAND()*25+65.5,0))&amp;CHAR(ROUND(RAND()*25+65.5,0))&amp;CHAR(ROUND(RAND()*25+65.5,0))&amp;CHAR(ROUND(RAND()*25+65.5,0))&amp;CHAR(ROUND(RAND()*25+65.5,0))</f>
        <v>OXSYR</v>
      </c>
    </row>
    <row r="2" spans="1:15" x14ac:dyDescent="0.2">
      <c r="E2" s="4"/>
      <c r="F2" s="5"/>
      <c r="N2" s="31" t="s">
        <v>25</v>
      </c>
      <c r="O2" s="32"/>
    </row>
    <row r="3" spans="1:15" x14ac:dyDescent="0.2">
      <c r="A3" t="s">
        <v>9</v>
      </c>
      <c r="B3" t="str">
        <f ca="1">Addition!D5</f>
        <v>1t + 5tu - 3t - 8ut - 4u</v>
      </c>
      <c r="E3" s="4"/>
      <c r="F3" s="5"/>
      <c r="G3" t="s">
        <v>9</v>
      </c>
      <c r="H3" t="str">
        <f ca="1">Addition!G5</f>
        <v>-2t - 3tu - 4u</v>
      </c>
      <c r="N3" s="33" t="s">
        <v>85</v>
      </c>
      <c r="O3" s="34"/>
    </row>
    <row r="4" spans="1:15" x14ac:dyDescent="0.2">
      <c r="E4" s="4"/>
      <c r="F4" s="5"/>
      <c r="N4" s="35" t="s">
        <v>86</v>
      </c>
      <c r="O4" s="36"/>
    </row>
    <row r="5" spans="1:15" x14ac:dyDescent="0.2">
      <c r="A5" t="s">
        <v>10</v>
      </c>
      <c r="B5" t="str">
        <f ca="1">Addition!D7</f>
        <v>3r + 2rs - 7 - 6sr+ 5r</v>
      </c>
      <c r="E5" s="4"/>
      <c r="F5" s="5"/>
      <c r="G5" t="s">
        <v>10</v>
      </c>
      <c r="H5" t="str">
        <f ca="1">Addition!G7</f>
        <v>8r - 4rs - 7</v>
      </c>
    </row>
    <row r="6" spans="1:15" x14ac:dyDescent="0.2">
      <c r="E6" s="4"/>
      <c r="F6" s="5"/>
    </row>
    <row r="7" spans="1:15" x14ac:dyDescent="0.2">
      <c r="A7" t="s">
        <v>11</v>
      </c>
      <c r="B7" t="str">
        <f ca="1">Addition!D9</f>
        <v>-1rt + 4rs - 6sr - 6tr</v>
      </c>
      <c r="E7" s="4"/>
      <c r="F7" s="5"/>
      <c r="G7" t="s">
        <v>11</v>
      </c>
      <c r="H7" t="str">
        <f ca="1">Addition!G9</f>
        <v>-7rt - 2rs</v>
      </c>
    </row>
    <row r="8" spans="1:15" x14ac:dyDescent="0.2">
      <c r="E8" s="4"/>
      <c r="F8" s="5"/>
    </row>
    <row r="9" spans="1:15" x14ac:dyDescent="0.2">
      <c r="A9" t="s">
        <v>12</v>
      </c>
      <c r="B9" t="str">
        <f ca="1">Addition!D11</f>
        <v>3t²u - 5tu - 6u²t - 8tu²</v>
      </c>
      <c r="E9" s="4"/>
      <c r="F9" s="5"/>
      <c r="G9" t="s">
        <v>12</v>
      </c>
      <c r="H9" t="str">
        <f ca="1">Addition!G11</f>
        <v>3t²u - 5tu - 14tu²</v>
      </c>
    </row>
    <row r="10" spans="1:15" x14ac:dyDescent="0.2">
      <c r="E10" s="4"/>
      <c r="F10" s="5"/>
    </row>
    <row r="11" spans="1:15" x14ac:dyDescent="0.2">
      <c r="A11" t="s">
        <v>13</v>
      </c>
      <c r="B11" t="str">
        <f ca="1">Addition!D13</f>
        <v>(-1p - 5q) - (8q - 6p)</v>
      </c>
      <c r="E11" s="4"/>
      <c r="F11" s="5"/>
      <c r="G11" t="s">
        <v>13</v>
      </c>
      <c r="H11" t="str">
        <f ca="1">Addition!G13</f>
        <v>5p - 13q</v>
      </c>
    </row>
    <row r="12" spans="1:15" x14ac:dyDescent="0.2">
      <c r="A12" s="9" t="s">
        <v>67</v>
      </c>
      <c r="E12" s="4"/>
      <c r="F12" s="5"/>
    </row>
    <row r="13" spans="1:15" x14ac:dyDescent="0.2">
      <c r="A13" t="s">
        <v>14</v>
      </c>
      <c r="B13" t="str">
        <f ca="1">Addition!D15</f>
        <v>(2r² + 5r) - (9r - 6r²)</v>
      </c>
      <c r="E13" s="4"/>
      <c r="F13" s="5"/>
      <c r="G13" t="s">
        <v>14</v>
      </c>
      <c r="H13" t="str">
        <f ca="1">Addition!G15</f>
        <v>8r² - 4r</v>
      </c>
    </row>
    <row r="14" spans="1:15" x14ac:dyDescent="0.2">
      <c r="E14" s="4"/>
      <c r="F14" s="5"/>
    </row>
    <row r="15" spans="1:15" x14ac:dyDescent="0.2">
      <c r="A15" t="s">
        <v>15</v>
      </c>
      <c r="B15" t="str">
        <f ca="1">Addition!D17</f>
        <v>-4o + 1op - 8o - 3po - 2p</v>
      </c>
      <c r="E15" s="4"/>
      <c r="F15" s="5"/>
      <c r="G15" t="s">
        <v>15</v>
      </c>
      <c r="H15" t="str">
        <f ca="1">Addition!G17</f>
        <v>-12o - 2op - 2p</v>
      </c>
    </row>
    <row r="16" spans="1:15" ht="13.5" thickBot="1" x14ac:dyDescent="0.25">
      <c r="A16" s="6"/>
      <c r="B16" s="6"/>
      <c r="C16" s="6"/>
      <c r="D16" s="6"/>
      <c r="E16" s="7"/>
      <c r="F16" s="6"/>
      <c r="G16" s="6"/>
      <c r="H16" s="6"/>
      <c r="I16" s="6"/>
      <c r="J16" s="6"/>
      <c r="K16" s="6"/>
      <c r="L16" s="6"/>
    </row>
    <row r="17" spans="1:16" x14ac:dyDescent="0.2">
      <c r="E17" s="8"/>
    </row>
    <row r="18" spans="1:16" x14ac:dyDescent="0.2">
      <c r="A18" s="3" t="s">
        <v>45</v>
      </c>
      <c r="E18" s="4"/>
    </row>
    <row r="19" spans="1:16" x14ac:dyDescent="0.2">
      <c r="E19" s="4"/>
    </row>
    <row r="20" spans="1:16" x14ac:dyDescent="0.2">
      <c r="A20" s="12" t="s">
        <v>9</v>
      </c>
      <c r="B20" t="str">
        <f ca="1">VLOOKUP(1,Tabelle3!$B$3:$L$39,10,FALSE)</f>
        <v>12 z³y - 16 z²y</v>
      </c>
      <c r="C20" s="12"/>
      <c r="D20" s="12"/>
      <c r="E20" s="4"/>
      <c r="G20" s="12" t="s">
        <v>9</v>
      </c>
      <c r="H20" t="str">
        <f ca="1">VLOOKUP(1,Tabelle3!$B$3:$L$39,11,FALSE)</f>
        <v>= 4 z²y · (3z - 4)</v>
      </c>
    </row>
    <row r="21" spans="1:16" x14ac:dyDescent="0.2">
      <c r="E21" s="4"/>
    </row>
    <row r="22" spans="1:16" x14ac:dyDescent="0.2">
      <c r="A22" s="12" t="s">
        <v>10</v>
      </c>
      <c r="B22" t="str">
        <f ca="1">VLOOKUP(2,Tabelle3!$B$3:$L$39,10,FALSE)</f>
        <v>8 d³c + 40 d²c² - 8dc³</v>
      </c>
      <c r="C22" s="12"/>
      <c r="D22" s="12"/>
      <c r="E22" s="4"/>
      <c r="G22" s="12" t="str">
        <f>A22</f>
        <v>2)</v>
      </c>
      <c r="H22" t="str">
        <f ca="1">VLOOKUP(2,Tabelle3!$B$3:$L$39,11,FALSE)</f>
        <v>= 8 cd · (1d² + 5dc - 1c²)</v>
      </c>
    </row>
    <row r="23" spans="1:16" x14ac:dyDescent="0.2">
      <c r="E23" s="4"/>
    </row>
    <row r="24" spans="1:16" x14ac:dyDescent="0.2">
      <c r="A24" s="12" t="s">
        <v>33</v>
      </c>
      <c r="B24" t="str">
        <f ca="1">VLOOKUP(3,Tabelle3!$B$3:$L$39,10,FALSE)</f>
        <v>36 x²d - 16 xd² + 4c²d</v>
      </c>
      <c r="C24" s="12"/>
      <c r="D24" s="12"/>
      <c r="E24" s="4"/>
      <c r="G24" s="12" t="str">
        <f>A24</f>
        <v xml:space="preserve">3) </v>
      </c>
      <c r="H24" t="str">
        <f ca="1">VLOOKUP(3,Tabelle3!$B$3:$L$39,11,FALSE)</f>
        <v>= 4 d · (9x² - 4xd + 1c²)</v>
      </c>
    </row>
    <row r="25" spans="1:16" x14ac:dyDescent="0.2">
      <c r="E25" s="4"/>
    </row>
    <row r="26" spans="1:16" x14ac:dyDescent="0.2">
      <c r="A26" s="12" t="s">
        <v>12</v>
      </c>
      <c r="B26" t="str">
        <f ca="1">VLOOKUP(4,Tabelle3!$B$3:$L$39,10,FALSE)</f>
        <v>24 z³d + 36 z²</v>
      </c>
      <c r="C26" s="12"/>
      <c r="D26" s="12"/>
      <c r="E26" s="4"/>
      <c r="G26" s="12" t="str">
        <f>A26</f>
        <v>4)</v>
      </c>
      <c r="H26" t="str">
        <f ca="1">VLOOKUP(4,Tabelle3!$B$3:$L$39,11,FALSE)</f>
        <v>= 12 z² · (2zd + 3)</v>
      </c>
    </row>
    <row r="27" spans="1:16" ht="13.5" thickBot="1" x14ac:dyDescent="0.25">
      <c r="A27" s="6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N27" t="s">
        <v>67</v>
      </c>
    </row>
    <row r="28" spans="1:16" x14ac:dyDescent="0.2">
      <c r="E28" s="8"/>
      <c r="N28" t="s">
        <v>67</v>
      </c>
    </row>
    <row r="29" spans="1:16" x14ac:dyDescent="0.2">
      <c r="A29" s="3" t="s">
        <v>66</v>
      </c>
      <c r="E29" s="4"/>
      <c r="N29" t="s">
        <v>67</v>
      </c>
    </row>
    <row r="30" spans="1:16" x14ac:dyDescent="0.2">
      <c r="E30" s="4"/>
    </row>
    <row r="31" spans="1:16" ht="78" customHeight="1" x14ac:dyDescent="0.2">
      <c r="A31" s="12" t="s">
        <v>9</v>
      </c>
      <c r="B31" s="12" t="str">
        <f ca="1">VLOOKUP(0,Tabelle2!$A$4:$C$10,2,FALSE)</f>
        <v>6x + 3 = 5 + 4x</v>
      </c>
      <c r="C31" s="12"/>
      <c r="D31" s="12"/>
      <c r="E31" s="4"/>
      <c r="G31" s="12" t="s">
        <v>9</v>
      </c>
      <c r="H31" s="25" t="str">
        <f ca="1">VLOOKUP(0,Tabelle2!$A$4:$C$10,3,FALSE)</f>
        <v>6x + 3 = 5 + 4x   |-4x 
2x + 3 = 5      |-3 
2x = 2      |:2 
x = 1 
L = {1}</v>
      </c>
      <c r="I31" s="25"/>
      <c r="J31" s="25"/>
      <c r="K31" s="25"/>
      <c r="P31" s="9" t="s">
        <v>67</v>
      </c>
    </row>
    <row r="32" spans="1:16" x14ac:dyDescent="0.2">
      <c r="E32" s="4"/>
    </row>
    <row r="33" spans="1:12" ht="77.25" customHeight="1" x14ac:dyDescent="0.2">
      <c r="A33" s="12" t="s">
        <v>10</v>
      </c>
      <c r="B33" s="12" t="str">
        <f ca="1">VLOOKUP(1,Tabelle2!$A$4:$C$10,2,FALSE)</f>
        <v>-8x - 3 = 2 - 3x</v>
      </c>
      <c r="C33" s="12"/>
      <c r="D33" s="12"/>
      <c r="E33" s="4"/>
      <c r="G33" s="12" t="s">
        <v>10</v>
      </c>
      <c r="H33" s="25" t="str">
        <f ca="1">VLOOKUP(1,Tabelle2!$A$4:$C$10,3,FALSE)</f>
        <v>-8x - 3 = 2 - 3x   |+3x 
-5x - 3 = 2      |+3 
-5x = 5      |:(-5) 
x = -1 
L = {-1}</v>
      </c>
      <c r="I33" s="25"/>
      <c r="J33" s="25"/>
      <c r="K33" s="25"/>
    </row>
    <row r="34" spans="1:12" ht="13.5" thickBot="1" x14ac:dyDescent="0.25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</row>
    <row r="35" spans="1:12" x14ac:dyDescent="0.2">
      <c r="A35" s="5"/>
      <c r="B35" s="5"/>
      <c r="C35" s="5"/>
      <c r="D35" s="5"/>
      <c r="E35" s="4"/>
      <c r="F35" s="5"/>
      <c r="G35" s="5"/>
      <c r="H35" s="5"/>
      <c r="I35" s="5"/>
      <c r="J35" s="5"/>
      <c r="K35" s="5"/>
      <c r="L35" s="5"/>
    </row>
    <row r="36" spans="1:12" x14ac:dyDescent="0.2">
      <c r="A36" s="3" t="s">
        <v>69</v>
      </c>
      <c r="B36" s="5"/>
      <c r="C36" s="5"/>
      <c r="D36" s="5"/>
      <c r="E36" s="4"/>
      <c r="F36" s="5"/>
      <c r="G36" s="5"/>
      <c r="H36" s="5"/>
      <c r="I36" s="5"/>
      <c r="J36" s="5"/>
      <c r="K36" s="5"/>
      <c r="L36" s="5"/>
    </row>
    <row r="37" spans="1:12" x14ac:dyDescent="0.2">
      <c r="A37" s="5"/>
      <c r="B37" s="5"/>
      <c r="C37" s="5"/>
      <c r="D37" s="5"/>
      <c r="E37" s="4"/>
      <c r="F37" s="5"/>
      <c r="G37" s="5"/>
      <c r="H37" s="5"/>
      <c r="I37" s="5"/>
      <c r="J37" s="5"/>
      <c r="K37" s="5"/>
      <c r="L37" s="5"/>
    </row>
    <row r="38" spans="1:12" ht="54" customHeight="1" x14ac:dyDescent="0.2">
      <c r="A38" s="12" t="s">
        <v>59</v>
      </c>
      <c r="B38" s="26" t="str">
        <f ca="1">VLOOKUP(0,Tabelle6!$A$2:$C$6,2,FALSE)</f>
        <v>Wenn du das Fünffache einer Zahl um 1 verringerst, so ergibt sich dassselbe, wie wenn du von 23 das Einfache dieser Zahl abziehst.</v>
      </c>
      <c r="C38" s="26"/>
      <c r="D38" s="26"/>
      <c r="E38" s="27"/>
      <c r="F38" s="5"/>
      <c r="G38" s="12" t="s">
        <v>9</v>
      </c>
      <c r="H38" s="28" t="str">
        <f ca="1">VLOOKUP(0,Tabelle6!$A$2:$C$6,3,FALSE)</f>
        <v>5x - 1 = 23 - 1x   |+1x 
6x - 1 = 23      |+1 
6x = 24      |:(6) 
x = 4</v>
      </c>
      <c r="I38" s="28"/>
      <c r="J38" s="28"/>
      <c r="K38" s="28"/>
      <c r="L38" s="5"/>
    </row>
    <row r="39" spans="1:12" x14ac:dyDescent="0.2">
      <c r="A39" s="5"/>
      <c r="B39" s="5"/>
      <c r="C39" s="5"/>
      <c r="D39" s="5"/>
      <c r="E39" s="4"/>
      <c r="F39" s="5"/>
      <c r="G39" s="5"/>
      <c r="H39" s="5"/>
      <c r="I39" s="5"/>
      <c r="J39" s="5"/>
      <c r="K39" s="5"/>
      <c r="L39" s="5"/>
    </row>
    <row r="40" spans="1:12" ht="54" customHeight="1" x14ac:dyDescent="0.2">
      <c r="A40" s="14" t="s">
        <v>10</v>
      </c>
      <c r="B40" s="26" t="str">
        <f ca="1">VLOOKUP(1,Tabelle6!$A$2:$C$6,2,FALSE)</f>
        <v>Wenn du das Doppelte einer Zahl um 2 verringerst, so ergibt sich dassselbe, wie wenn du von 13 das Dreifache dieser Zahl abziehst.</v>
      </c>
      <c r="C40" s="26"/>
      <c r="D40" s="26"/>
      <c r="E40" s="27"/>
      <c r="F40" s="5"/>
      <c r="G40" s="14" t="s">
        <v>10</v>
      </c>
      <c r="H40" s="28" t="str">
        <f ca="1">VLOOKUP(1,Tabelle6!$A$2:$C$6,3,FALSE)</f>
        <v>2x - 2 = 13 - 3x   |+3x 
5x - 2 = 13      |+2 
5x = 15      |:(5) 
x = 3</v>
      </c>
      <c r="I40" s="28"/>
      <c r="J40" s="28"/>
      <c r="K40" s="28"/>
      <c r="L40" s="5"/>
    </row>
    <row r="41" spans="1:12" x14ac:dyDescent="0.2">
      <c r="A41" s="5"/>
      <c r="B41" s="5"/>
      <c r="C41" s="5"/>
      <c r="D41" s="5"/>
      <c r="E41" s="4"/>
      <c r="F41" s="5"/>
      <c r="G41" s="5"/>
      <c r="H41" s="5"/>
      <c r="I41" s="5"/>
      <c r="J41" s="5"/>
      <c r="K41" s="5"/>
      <c r="L41" s="5"/>
    </row>
    <row r="42" spans="1:12" x14ac:dyDescent="0.2">
      <c r="E42" s="18" t="str">
        <f ca="1">K1</f>
        <v>OXSYR</v>
      </c>
    </row>
  </sheetData>
  <mergeCells count="6">
    <mergeCell ref="H31:K31"/>
    <mergeCell ref="B38:E38"/>
    <mergeCell ref="B40:E40"/>
    <mergeCell ref="H38:K38"/>
    <mergeCell ref="H40:K40"/>
    <mergeCell ref="H33:K33"/>
  </mergeCells>
  <phoneticPr fontId="0" type="noConversion"/>
  <pageMargins left="0.63541666666666663" right="0.25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:F6"/>
    </sheetView>
  </sheetViews>
  <sheetFormatPr baseColWidth="10" defaultRowHeight="12.75" x14ac:dyDescent="0.2"/>
  <cols>
    <col min="2" max="2" width="116.7109375" bestFit="1" customWidth="1"/>
  </cols>
  <sheetData>
    <row r="1" spans="1:3" x14ac:dyDescent="0.2">
      <c r="A1">
        <f ca="1">ROUND(RAND()*3+1.5,0)</f>
        <v>4</v>
      </c>
    </row>
    <row r="2" spans="1:3" x14ac:dyDescent="0.2">
      <c r="A2">
        <f ca="1">ROUND(RAND()*4,0)</f>
        <v>4</v>
      </c>
      <c r="B2" t="str">
        <f ca="1">Tabelle5!Y5</f>
        <v>Wenn du das Zwölffache einer Zahl um 3 vermehrst, so ergibt sich dassselbe, wie wenn du von 21 das Dreifache dieser Zahl dazu zählst.</v>
      </c>
      <c r="C2" t="str">
        <f ca="1">Tabelle5!P5</f>
        <v>12x + 3 = 21 + 3x   |-3x 
9x + 3 = 21      |-3 
9x = 18      |:9 
x = 2</v>
      </c>
    </row>
    <row r="3" spans="1:3" x14ac:dyDescent="0.2">
      <c r="A3">
        <f ca="1">MOD(A2+$A$1,5)</f>
        <v>3</v>
      </c>
      <c r="B3" t="str">
        <f ca="1">Tabelle5!Y11</f>
        <v>Verkürzt man eine Seite eines Quadrates um 1m und verlängert man die andere Seite um 3m, so erhält man ein Rechteck mit dem selben Flächeninhaltwie das Quadrat.</v>
      </c>
      <c r="C3" t="str">
        <f ca="1">Tabelle5!P11</f>
        <v>x² = (x - 1)·(x + 3)   | T 
x² = x² + 2x - 3   | -x², -2x 
-2x = 3   | :(-2) 
x = 1,5</v>
      </c>
    </row>
    <row r="4" spans="1:3" x14ac:dyDescent="0.2">
      <c r="A4">
        <f ca="1">MOD(A3+$A$1,5)</f>
        <v>2</v>
      </c>
      <c r="B4" t="str">
        <f ca="1">Tabelle5!Y17</f>
        <v>Wird eine Seite eines Quadrates um 5m , die andere um 10m verlängert, so erhält man ein Rechteck, das 125m² größer ist als das Ausgangsquadrat.</v>
      </c>
      <c r="C4" t="str">
        <f ca="1">Tabelle5!P17</f>
        <v>x² + 125 = (x + 5)·(x + 10)   | T 
x² + 125 = x² + 15x + 50   | -x², -50 
75 = 15x   | :15 
5 = x</v>
      </c>
    </row>
    <row r="5" spans="1:3" x14ac:dyDescent="0.2">
      <c r="A5">
        <f ca="1">MOD(A4+$A$1,5)</f>
        <v>1</v>
      </c>
      <c r="B5" t="str">
        <f ca="1">Tabelle5!Y23</f>
        <v>Wenn du das Doppelte einer Zahl um 2 verringerst, so ergibt sich dassselbe, wie wenn du von 13 das Dreifache dieser Zahl abziehst.</v>
      </c>
      <c r="C5" t="str">
        <f ca="1">Tabelle5!P23</f>
        <v>2x - 2 = 13 - 3x   |+3x 
5x - 2 = 13      |+2 
5x = 15      |:(5) 
x = 3</v>
      </c>
    </row>
    <row r="6" spans="1:3" x14ac:dyDescent="0.2">
      <c r="A6">
        <f ca="1">MOD(A5+$A$1,5)</f>
        <v>0</v>
      </c>
      <c r="B6" t="str">
        <f ca="1">Tabelle5!Y29</f>
        <v>Wenn du das Fünffache einer Zahl um 1 verringerst, so ergibt sich dassselbe, wie wenn du von 23 das Einfache dieser Zahl abziehst.</v>
      </c>
      <c r="C6" t="str">
        <f ca="1">Tabelle5!P29</f>
        <v>5x - 1 = 23 - 1x   |+1x 
6x - 1 = 23      |+1 
6x = 24      |:(6) 
x = 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9"/>
  <sheetViews>
    <sheetView view="pageLayout" topLeftCell="A7" zoomScaleNormal="100" workbookViewId="0">
      <selection activeCell="B37" sqref="B37"/>
    </sheetView>
  </sheetViews>
  <sheetFormatPr baseColWidth="10" defaultRowHeight="12.75" x14ac:dyDescent="0.2"/>
  <cols>
    <col min="2" max="2" width="35" customWidth="1"/>
    <col min="3" max="3" width="17.140625" customWidth="1"/>
  </cols>
  <sheetData>
    <row r="2" spans="1:13" ht="15" x14ac:dyDescent="0.2">
      <c r="A2">
        <v>1</v>
      </c>
      <c r="B2" t="s">
        <v>5</v>
      </c>
      <c r="C2" t="s">
        <v>6</v>
      </c>
      <c r="E2" t="s">
        <v>7</v>
      </c>
      <c r="F2" t="s">
        <v>7</v>
      </c>
      <c r="G2" t="s">
        <v>7</v>
      </c>
      <c r="H2" t="s">
        <v>7</v>
      </c>
      <c r="M2" s="2"/>
    </row>
    <row r="3" spans="1:13" ht="15" x14ac:dyDescent="0.2">
      <c r="A3">
        <v>1</v>
      </c>
      <c r="B3" s="1" t="str">
        <f ca="1">E3&amp;J3&amp;" · "&amp;F3&amp;J3&amp;K3&amp;" · "&amp;G3&amp;K3&amp;J3</f>
        <v>3o · 5op · 4po</v>
      </c>
      <c r="C3" s="1" t="str">
        <f ca="1">E3*F3*G3&amp;" "&amp;J3&amp;"³ "&amp;K3&amp;"²"</f>
        <v>60 o³ p²</v>
      </c>
      <c r="E3">
        <f ca="1">ROUND(RAND()*5+0.5,0)</f>
        <v>3</v>
      </c>
      <c r="F3">
        <f ca="1">ROUND(RAND()*5+0.5,0)</f>
        <v>5</v>
      </c>
      <c r="G3">
        <f ca="1">ROUND(RAND()*5+0.5,0)</f>
        <v>4</v>
      </c>
      <c r="H3">
        <f ca="1">ROUND(RAND()*5+0.5,0)</f>
        <v>3</v>
      </c>
      <c r="J3" t="str">
        <f ca="1">CHAR(H3+108)</f>
        <v>o</v>
      </c>
      <c r="K3" t="str">
        <f ca="1">CHAR($H3+109)</f>
        <v>p</v>
      </c>
      <c r="L3" t="str">
        <f ca="1">CHAR($H3+110)</f>
        <v>q</v>
      </c>
      <c r="M3" s="2"/>
    </row>
    <row r="4" spans="1:13" ht="15" x14ac:dyDescent="0.2">
      <c r="A4">
        <v>2</v>
      </c>
      <c r="B4" s="1" t="str">
        <f ca="1">E4&amp;J4&amp;" · "&amp;F4&amp;J4&amp;K4&amp;" · "&amp;G4&amp;K4&amp;J4</f>
        <v>4m · 3mn · 5nm</v>
      </c>
      <c r="C4" s="1" t="str">
        <f ca="1">E4*F4*G4&amp;" "&amp;J4&amp;"³ "&amp;K4&amp;"²"</f>
        <v>60 m³ n²</v>
      </c>
      <c r="E4">
        <f t="shared" ref="E4:H7" ca="1" si="0">ROUND(RAND()*5+0.5,0)</f>
        <v>4</v>
      </c>
      <c r="F4">
        <f t="shared" ca="1" si="0"/>
        <v>3</v>
      </c>
      <c r="G4">
        <f t="shared" ca="1" si="0"/>
        <v>5</v>
      </c>
      <c r="H4">
        <f t="shared" ca="1" si="0"/>
        <v>1</v>
      </c>
      <c r="J4" t="str">
        <f ca="1">CHAR(H4+108)</f>
        <v>m</v>
      </c>
      <c r="K4" t="str">
        <f ca="1">CHAR($H4+109)</f>
        <v>n</v>
      </c>
      <c r="L4" t="str">
        <f ca="1">CHAR($H4+110)</f>
        <v>o</v>
      </c>
      <c r="M4" s="2"/>
    </row>
    <row r="5" spans="1:13" ht="15" x14ac:dyDescent="0.2">
      <c r="A5">
        <v>3</v>
      </c>
      <c r="B5" s="1" t="str">
        <f ca="1">E5&amp;J5&amp;" · "&amp;F5&amp;J5&amp;K5&amp;" · "&amp;G5&amp;K5&amp;J5</f>
        <v>2n · 5no · 1on</v>
      </c>
      <c r="C5" s="1" t="str">
        <f ca="1">E5*F5*G5&amp;" "&amp;J5&amp;"³ "&amp;K5&amp;"²"</f>
        <v>10 n³ o²</v>
      </c>
      <c r="E5">
        <f t="shared" ca="1" si="0"/>
        <v>2</v>
      </c>
      <c r="F5">
        <f t="shared" ca="1" si="0"/>
        <v>5</v>
      </c>
      <c r="G5">
        <f t="shared" ca="1" si="0"/>
        <v>1</v>
      </c>
      <c r="H5">
        <f t="shared" ca="1" si="0"/>
        <v>2</v>
      </c>
      <c r="J5" t="str">
        <f ca="1">CHAR(H5+108)</f>
        <v>n</v>
      </c>
      <c r="K5" t="str">
        <f ca="1">CHAR($H5+109)</f>
        <v>o</v>
      </c>
      <c r="L5" t="str">
        <f ca="1">CHAR($H5+110)</f>
        <v>p</v>
      </c>
      <c r="M5" s="2"/>
    </row>
    <row r="6" spans="1:13" ht="15" x14ac:dyDescent="0.2">
      <c r="A6">
        <v>4</v>
      </c>
      <c r="B6" s="1" t="str">
        <f ca="1">E6&amp;J6&amp;" · "&amp;F6&amp;J6&amp;K6&amp;" · "&amp;G6&amp;K6&amp;J6</f>
        <v>4m · 5mn · 2nm</v>
      </c>
      <c r="C6" s="1" t="str">
        <f ca="1">E6*F6*G6&amp;" "&amp;J6&amp;"³ "&amp;K6&amp;"²"</f>
        <v>40 m³ n²</v>
      </c>
      <c r="E6">
        <f t="shared" ca="1" si="0"/>
        <v>4</v>
      </c>
      <c r="F6">
        <f t="shared" ca="1" si="0"/>
        <v>5</v>
      </c>
      <c r="G6">
        <f t="shared" ca="1" si="0"/>
        <v>2</v>
      </c>
      <c r="H6">
        <f t="shared" ca="1" si="0"/>
        <v>1</v>
      </c>
      <c r="J6" t="str">
        <f ca="1">CHAR(H6+108)</f>
        <v>m</v>
      </c>
      <c r="K6" t="str">
        <f ca="1">CHAR($H6+109)</f>
        <v>n</v>
      </c>
      <c r="L6" t="str">
        <f ca="1">CHAR($H6+110)</f>
        <v>o</v>
      </c>
      <c r="M6" s="2"/>
    </row>
    <row r="7" spans="1:13" ht="15" x14ac:dyDescent="0.2">
      <c r="A7">
        <v>5</v>
      </c>
      <c r="B7" s="1" t="str">
        <f ca="1">E7&amp;J7&amp;" · "&amp;F7&amp;J7&amp;K7&amp;" · "&amp;G7&amp;K7&amp;J7</f>
        <v>1n · 4no · 4on</v>
      </c>
      <c r="C7" s="1" t="str">
        <f ca="1">E7*F7*G7&amp;" "&amp;J7&amp;"³ "&amp;K7&amp;"²"</f>
        <v>16 n³ o²</v>
      </c>
      <c r="E7">
        <f t="shared" ca="1" si="0"/>
        <v>1</v>
      </c>
      <c r="F7">
        <f t="shared" ca="1" si="0"/>
        <v>4</v>
      </c>
      <c r="G7">
        <f t="shared" ca="1" si="0"/>
        <v>4</v>
      </c>
      <c r="H7">
        <f t="shared" ca="1" si="0"/>
        <v>2</v>
      </c>
      <c r="J7" t="str">
        <f ca="1">CHAR(H7+108)</f>
        <v>n</v>
      </c>
      <c r="K7" t="str">
        <f ca="1">CHAR($H7+109)</f>
        <v>o</v>
      </c>
      <c r="L7" t="str">
        <f ca="1">CHAR($H7+110)</f>
        <v>p</v>
      </c>
      <c r="M7" s="2"/>
    </row>
    <row r="8" spans="1:13" ht="15" x14ac:dyDescent="0.2">
      <c r="B8" s="1"/>
      <c r="C8" s="1"/>
      <c r="M8" s="2"/>
    </row>
    <row r="9" spans="1:13" ht="15" x14ac:dyDescent="0.2">
      <c r="A9">
        <f ca="1">ROUND(RAND()*MAX(A3:A8)+0.5,0)</f>
        <v>2</v>
      </c>
      <c r="B9" s="1" t="str">
        <f ca="1">VLOOKUP(A9,$A$3:$C$8,2)</f>
        <v>4m · 3mn · 5nm</v>
      </c>
      <c r="C9" s="1" t="str">
        <f ca="1">VLOOKUP(A9,$A$3:$C$8,3)</f>
        <v>60 m³ n²</v>
      </c>
      <c r="M9" s="2"/>
    </row>
    <row r="10" spans="1:13" ht="15" x14ac:dyDescent="0.2">
      <c r="M10" s="2"/>
    </row>
    <row r="11" spans="1:13" ht="15" x14ac:dyDescent="0.2">
      <c r="M11" s="2"/>
    </row>
    <row r="12" spans="1:13" ht="15" x14ac:dyDescent="0.2">
      <c r="A12">
        <v>2</v>
      </c>
      <c r="B12" t="s">
        <v>5</v>
      </c>
      <c r="C12" t="s">
        <v>6</v>
      </c>
      <c r="E12" t="s">
        <v>7</v>
      </c>
      <c r="F12" t="s">
        <v>7</v>
      </c>
      <c r="G12" t="s">
        <v>7</v>
      </c>
      <c r="H12" t="s">
        <v>7</v>
      </c>
      <c r="I12" t="s">
        <v>7</v>
      </c>
      <c r="M12" s="2"/>
    </row>
    <row r="13" spans="1:13" ht="15" x14ac:dyDescent="0.2">
      <c r="A13">
        <v>1</v>
      </c>
      <c r="B13" s="1" t="str">
        <f ca="1">$E13&amp;$J13&amp;" + "&amp;$F13&amp;$J13&amp;$K13&amp;" - "&amp;$G13&amp;$J13&amp;" - "&amp;$H13&amp;$K13&amp;$J13&amp;" - "&amp;$I13&amp;$K13</f>
        <v>1t + 5tu - 3t - 8ut - 4u</v>
      </c>
      <c r="C13" s="1" t="str">
        <f ca="1">"-"&amp;G13-E13&amp;J13&amp;" - "&amp;H13-F13&amp;J13&amp;K13&amp;" - "&amp;I13&amp;K13</f>
        <v>-2t - 3tu - 4u</v>
      </c>
      <c r="E13">
        <f ca="1">ROUND(RAND()*5+0.5,0)</f>
        <v>1</v>
      </c>
      <c r="F13">
        <f ca="1">ROUND(RAND()*5+0.5,0)</f>
        <v>5</v>
      </c>
      <c r="G13">
        <f t="shared" ref="G13:H17" ca="1" si="1">ROUND(RAND()*5+0.5,0)+E13</f>
        <v>3</v>
      </c>
      <c r="H13">
        <f t="shared" ca="1" si="1"/>
        <v>8</v>
      </c>
      <c r="I13">
        <f ca="1">ROUND(RAND()*5+0.5,0)</f>
        <v>4</v>
      </c>
      <c r="J13" t="str">
        <f ca="1">CHAR(H13+108)</f>
        <v>t</v>
      </c>
      <c r="K13" t="str">
        <f ca="1">CHAR($H13+109)</f>
        <v>u</v>
      </c>
      <c r="L13" t="str">
        <f ca="1">CHAR($H13+110)</f>
        <v>v</v>
      </c>
      <c r="M13" s="2" t="s">
        <v>0</v>
      </c>
    </row>
    <row r="14" spans="1:13" ht="15" x14ac:dyDescent="0.2">
      <c r="A14">
        <v>2</v>
      </c>
      <c r="B14" s="1" t="str">
        <f ca="1">$E14&amp;$J14&amp;" + "&amp;$F14&amp;$J14&amp;$K14&amp;" - "&amp;$G14&amp;" - "&amp;$H14&amp;$K14&amp;$J14&amp;" - "&amp;$I14&amp;$J14</f>
        <v>1q + 1qr - 3 - 5rq - 6q</v>
      </c>
      <c r="C14" s="1" t="str">
        <f ca="1">"-"&amp;I14-E14&amp;J14&amp;" - "&amp;H14-F14&amp;J14&amp;K14&amp;" - "&amp;G14</f>
        <v>-5q - 4qr - 3</v>
      </c>
      <c r="E14">
        <f t="shared" ref="E14:F16" ca="1" si="2">ROUND(RAND()*5+0.5,0)</f>
        <v>1</v>
      </c>
      <c r="F14">
        <f t="shared" ca="1" si="2"/>
        <v>1</v>
      </c>
      <c r="G14">
        <f t="shared" ca="1" si="1"/>
        <v>3</v>
      </c>
      <c r="H14">
        <f t="shared" ca="1" si="1"/>
        <v>5</v>
      </c>
      <c r="I14">
        <f ca="1">ROUND(RAND()*5+0.5,0)+E14</f>
        <v>6</v>
      </c>
      <c r="J14" t="str">
        <f ca="1">CHAR(H14+108)</f>
        <v>q</v>
      </c>
      <c r="K14" t="str">
        <f ca="1">CHAR($H14+109)</f>
        <v>r</v>
      </c>
      <c r="L14" t="str">
        <f ca="1">CHAR($H14+110)</f>
        <v>s</v>
      </c>
      <c r="M14" s="2"/>
    </row>
    <row r="15" spans="1:13" ht="15" x14ac:dyDescent="0.2">
      <c r="A15">
        <v>3</v>
      </c>
      <c r="B15" s="1" t="str">
        <f ca="1">$E15&amp;$J15&amp;" - "&amp;$F15&amp;$J15&amp;$K15&amp;" - "&amp;$G15&amp;$J15&amp;" - "&amp;$H15&amp;$K15&amp;$J15&amp;" - "&amp;$I15&amp;$K15</f>
        <v>1s - 2st - 6s - 7ts - 5t</v>
      </c>
      <c r="C15" s="1" t="str">
        <f ca="1">"-"&amp;G15-E15&amp;J15&amp;" - "&amp;H15+F15&amp;J15&amp;K15&amp;" - "&amp;I15&amp;K15</f>
        <v>-5s - 9st - 5t</v>
      </c>
      <c r="E15">
        <f ca="1">ROUND(RAND()*5+0.5,0)</f>
        <v>1</v>
      </c>
      <c r="F15">
        <f ca="1">ROUND(RAND()*5+0.5,0)</f>
        <v>2</v>
      </c>
      <c r="G15">
        <f t="shared" ca="1" si="1"/>
        <v>6</v>
      </c>
      <c r="H15">
        <f t="shared" ca="1" si="1"/>
        <v>7</v>
      </c>
      <c r="I15">
        <f ca="1">ROUND(RAND()*5+0.5,0)</f>
        <v>5</v>
      </c>
      <c r="J15" t="str">
        <f ca="1">CHAR(H15+108)</f>
        <v>s</v>
      </c>
      <c r="K15" t="str">
        <f ca="1">CHAR($H15+109)</f>
        <v>t</v>
      </c>
      <c r="L15" t="str">
        <f ca="1">CHAR($H15+110)</f>
        <v>u</v>
      </c>
      <c r="M15" s="2"/>
    </row>
    <row r="16" spans="1:13" ht="15" x14ac:dyDescent="0.2">
      <c r="A16">
        <v>4</v>
      </c>
      <c r="B16" s="1" t="str">
        <f ca="1">$E16&amp;$J16&amp;" + "&amp;$F16&amp;$J16&amp;$K16&amp;" - "&amp;$G16&amp;" - "&amp;$H16&amp;$K16&amp;$J16&amp;"+ "&amp;$I16&amp;$J16</f>
        <v>3r + 2rs - 7 - 6sr+ 5r</v>
      </c>
      <c r="C16" s="1" t="str">
        <f ca="1">I16+E16&amp;J16&amp;" - "&amp;H16-F16&amp;J16&amp;K16&amp;" - "&amp;G16</f>
        <v>8r - 4rs - 7</v>
      </c>
      <c r="E16">
        <f t="shared" ca="1" si="2"/>
        <v>3</v>
      </c>
      <c r="F16">
        <f t="shared" ca="1" si="2"/>
        <v>2</v>
      </c>
      <c r="G16">
        <f t="shared" ca="1" si="1"/>
        <v>7</v>
      </c>
      <c r="H16">
        <f t="shared" ca="1" si="1"/>
        <v>6</v>
      </c>
      <c r="I16">
        <f ca="1">ROUND(RAND()*5+0.5,0)+E16</f>
        <v>5</v>
      </c>
      <c r="J16" t="str">
        <f ca="1">CHAR(H16+108)</f>
        <v>r</v>
      </c>
      <c r="K16" t="str">
        <f ca="1">CHAR($H16+109)</f>
        <v>s</v>
      </c>
      <c r="L16" t="str">
        <f ca="1">CHAR($H16+110)</f>
        <v>t</v>
      </c>
      <c r="M16" s="2"/>
    </row>
    <row r="17" spans="1:13" ht="15" x14ac:dyDescent="0.2">
      <c r="A17">
        <v>5</v>
      </c>
      <c r="B17" s="1" t="str">
        <f ca="1">-$E17&amp;$J17&amp;" + "&amp;$F17&amp;$J17&amp;$K17&amp;" - "&amp;$G17&amp;$J17&amp;" - "&amp;$H17&amp;$K17&amp;$J17&amp;" - "&amp;$I17&amp;$K17</f>
        <v>-4o + 1op - 8o - 3po - 2p</v>
      </c>
      <c r="C17" s="1" t="str">
        <f ca="1">"-"&amp;G17+E17&amp;J17&amp;" - "&amp;H17-F17&amp;J17&amp;K17&amp;" - "&amp;I17&amp;K17</f>
        <v>-12o - 2op - 2p</v>
      </c>
      <c r="E17">
        <f ca="1">ROUND(RAND()*5+0.5,0)</f>
        <v>4</v>
      </c>
      <c r="F17">
        <f ca="1">ROUND(RAND()*5+0.5,0)</f>
        <v>1</v>
      </c>
      <c r="G17">
        <f t="shared" ca="1" si="1"/>
        <v>8</v>
      </c>
      <c r="H17">
        <f t="shared" ca="1" si="1"/>
        <v>3</v>
      </c>
      <c r="I17">
        <f ca="1">ROUND(RAND()*5+0.5,0)</f>
        <v>2</v>
      </c>
      <c r="J17" t="str">
        <f ca="1">CHAR(H17+108)</f>
        <v>o</v>
      </c>
      <c r="K17" t="str">
        <f ca="1">CHAR($H17+109)</f>
        <v>p</v>
      </c>
      <c r="L17" t="str">
        <f ca="1">CHAR($H17+110)</f>
        <v>q</v>
      </c>
      <c r="M17" s="2"/>
    </row>
    <row r="18" spans="1:13" ht="15.75" x14ac:dyDescent="0.25">
      <c r="B18" s="1"/>
      <c r="C18" s="1"/>
      <c r="M18" s="2" t="s">
        <v>1</v>
      </c>
    </row>
    <row r="19" spans="1:13" ht="15.75" x14ac:dyDescent="0.25">
      <c r="A19">
        <f ca="1">ROUND(RAND()*MAX(A13:A18)+0.5,0)</f>
        <v>4</v>
      </c>
      <c r="B19" s="1" t="str">
        <f ca="1">VLOOKUP(A19,A13:C17,2)</f>
        <v>3r + 2rs - 7 - 6sr+ 5r</v>
      </c>
      <c r="C19" s="1" t="str">
        <f ca="1">VLOOKUP(A19,$A$13:$C$17,3)</f>
        <v>8r - 4rs - 7</v>
      </c>
      <c r="M19" s="2" t="s">
        <v>2</v>
      </c>
    </row>
    <row r="20" spans="1:13" ht="15" x14ac:dyDescent="0.2">
      <c r="M20" s="2" t="s">
        <v>3</v>
      </c>
    </row>
    <row r="21" spans="1:13" ht="15" x14ac:dyDescent="0.2">
      <c r="M21" s="2" t="s">
        <v>4</v>
      </c>
    </row>
    <row r="22" spans="1:13" x14ac:dyDescent="0.2">
      <c r="A22">
        <v>3</v>
      </c>
      <c r="B22" t="s">
        <v>5</v>
      </c>
      <c r="C22" t="s">
        <v>6</v>
      </c>
      <c r="E22" t="s">
        <v>7</v>
      </c>
      <c r="F22" t="s">
        <v>7</v>
      </c>
      <c r="G22" t="s">
        <v>7</v>
      </c>
      <c r="H22" t="s">
        <v>7</v>
      </c>
    </row>
    <row r="23" spans="1:13" ht="15" x14ac:dyDescent="0.2">
      <c r="A23">
        <v>1</v>
      </c>
      <c r="B23" s="1" t="str">
        <f ca="1">$E23&amp;$J23&amp;$L23&amp;" + "&amp;$F23&amp;$J23&amp;$K23&amp;" - "&amp;$G23&amp;$K23&amp;$J23&amp;" - "&amp;$H23&amp;$L23&amp;$J23</f>
        <v>4qs + 2qr - 6rq - 5sq</v>
      </c>
      <c r="C23" s="1" t="str">
        <f ca="1">$E23-$H23&amp;$J23&amp;$L23&amp;" - "&amp;$G23-$F23&amp;$J23&amp;$K23</f>
        <v>-1qs - 4qr</v>
      </c>
      <c r="E23">
        <f ca="1">ROUND(RAND()*5+0.5,0)</f>
        <v>4</v>
      </c>
      <c r="F23">
        <f ca="1">ROUND(RAND()*5+0.5,0)</f>
        <v>2</v>
      </c>
      <c r="G23">
        <f ca="1">ROUND(RAND()*5+0.5,0)+F23</f>
        <v>6</v>
      </c>
      <c r="H23">
        <f ca="1">ROUND(RAND()*5+0.5,0)+E23</f>
        <v>5</v>
      </c>
      <c r="J23" t="str">
        <f ca="1">CHAR(H23+108)</f>
        <v>q</v>
      </c>
      <c r="K23" t="str">
        <f ca="1">CHAR($H23+109)</f>
        <v>r</v>
      </c>
      <c r="L23" t="str">
        <f ca="1">CHAR($H23+110)</f>
        <v>s</v>
      </c>
    </row>
    <row r="24" spans="1:13" ht="15" x14ac:dyDescent="0.2">
      <c r="A24">
        <v>2</v>
      </c>
      <c r="B24" s="1" t="str">
        <f ca="1">-$E24&amp;$J24&amp;$L24&amp;" + "&amp;$F24&amp;$J24&amp;$K24&amp;" - "&amp;$G24&amp;$K24&amp;$J24&amp;" - "&amp;$H24&amp;$L24&amp;$J24</f>
        <v>-1rt + 4rs - 6sr - 6tr</v>
      </c>
      <c r="C24" s="1" t="str">
        <f ca="1">-$E24-$H24&amp;$J24&amp;$L24&amp;" - "&amp;$G24-$F24&amp;$J24&amp;$K24</f>
        <v>-7rt - 2rs</v>
      </c>
      <c r="E24">
        <f t="shared" ref="E24:F27" ca="1" si="3">ROUND(RAND()*5+0.5,0)</f>
        <v>1</v>
      </c>
      <c r="F24">
        <f t="shared" ca="1" si="3"/>
        <v>4</v>
      </c>
      <c r="G24">
        <f ca="1">ROUND(RAND()*5+0.5,0)+F24</f>
        <v>6</v>
      </c>
      <c r="H24">
        <f ca="1">ROUND(RAND()*5+0.5,0)+E24</f>
        <v>6</v>
      </c>
      <c r="J24" t="str">
        <f ca="1">CHAR(H24+108)</f>
        <v>r</v>
      </c>
      <c r="K24" t="str">
        <f ca="1">CHAR($H24+109)</f>
        <v>s</v>
      </c>
      <c r="L24" t="str">
        <f ca="1">CHAR($H24+110)</f>
        <v>t</v>
      </c>
    </row>
    <row r="25" spans="1:13" ht="15" x14ac:dyDescent="0.2">
      <c r="A25">
        <v>3</v>
      </c>
      <c r="B25" s="1" t="str">
        <f ca="1">$E25&amp;$J25&amp;$L25&amp;" + "&amp;$F25&amp;$J25&amp;$K25&amp;" - "&amp;$H25&amp;$L25&amp;$J25&amp;" + "&amp;$G25&amp;$K25&amp;$J25</f>
        <v>2qs + 5qr - 5sq + 7rq</v>
      </c>
      <c r="C25" s="1" t="str">
        <f ca="1">$E25-$H25&amp;$J25&amp;$L25&amp;" + "&amp;$G25+$F25&amp;$J25&amp;$K25</f>
        <v>-3qs + 12qr</v>
      </c>
      <c r="E25">
        <f t="shared" ca="1" si="3"/>
        <v>2</v>
      </c>
      <c r="F25">
        <f t="shared" ca="1" si="3"/>
        <v>5</v>
      </c>
      <c r="G25">
        <f ca="1">ROUND(RAND()*5+0.5,0)+F25</f>
        <v>7</v>
      </c>
      <c r="H25">
        <f ca="1">ROUND(RAND()*5+0.5,0)+E25</f>
        <v>5</v>
      </c>
      <c r="J25" t="str">
        <f ca="1">CHAR(H25+108)</f>
        <v>q</v>
      </c>
      <c r="K25" t="str">
        <f ca="1">CHAR($H25+109)</f>
        <v>r</v>
      </c>
      <c r="L25" t="str">
        <f ca="1">CHAR($H25+110)</f>
        <v>s</v>
      </c>
    </row>
    <row r="26" spans="1:13" ht="15" x14ac:dyDescent="0.2">
      <c r="A26">
        <v>4</v>
      </c>
      <c r="B26" s="1" t="str">
        <f ca="1">-$E26&amp;$J26&amp;$L26&amp;" + "&amp;$F26&amp;$J26&amp;$K26&amp;" - "&amp;$H26&amp;$L26&amp;$J26&amp;" + "&amp;$G26&amp;$K26&amp;$J26</f>
        <v>-1rt + 1rs - 6tr + 2sr</v>
      </c>
      <c r="C26" s="1" t="str">
        <f ca="1">"-"&amp;$E26+$H26&amp;$J26&amp;$L26&amp;" + "&amp;$G26+$F26&amp;$J26&amp;$K26</f>
        <v>-7rt + 3rs</v>
      </c>
      <c r="E26">
        <f t="shared" ca="1" si="3"/>
        <v>1</v>
      </c>
      <c r="F26">
        <f t="shared" ca="1" si="3"/>
        <v>1</v>
      </c>
      <c r="G26">
        <f ca="1">ROUND(RAND()*5+0.5,0)+F26</f>
        <v>2</v>
      </c>
      <c r="H26">
        <f ca="1">ROUND(RAND()*5+0.5,0)+E26</f>
        <v>6</v>
      </c>
      <c r="J26" t="str">
        <f ca="1">CHAR(H26+108)</f>
        <v>r</v>
      </c>
      <c r="K26" t="str">
        <f ca="1">CHAR($H26+109)</f>
        <v>s</v>
      </c>
      <c r="L26" t="str">
        <f ca="1">CHAR($H26+110)</f>
        <v>t</v>
      </c>
    </row>
    <row r="27" spans="1:13" ht="15" x14ac:dyDescent="0.2">
      <c r="A27">
        <v>5</v>
      </c>
      <c r="B27" s="1" t="str">
        <f ca="1">-$E27&amp;$J27&amp;$L27&amp;" + "&amp;$F27&amp;$J27&amp;$K27&amp;" + "&amp;$H27&amp;$L27&amp;$J27&amp;" - "&amp;$G27&amp;$K27&amp;$J27</f>
        <v>-4uw + 1uv + 9wu - 4vu</v>
      </c>
      <c r="C27" s="1" t="str">
        <f ca="1">$H27-$E27&amp;$J27&amp;$L27&amp;" - "&amp;$G27-$F27&amp;$J27&amp;$K27</f>
        <v>5uw - 3uv</v>
      </c>
      <c r="E27">
        <f t="shared" ca="1" si="3"/>
        <v>4</v>
      </c>
      <c r="F27">
        <f t="shared" ca="1" si="3"/>
        <v>1</v>
      </c>
      <c r="G27">
        <f ca="1">ROUND(RAND()*5+0.5,0)+F27</f>
        <v>4</v>
      </c>
      <c r="H27">
        <f ca="1">ROUND(RAND()*5+0.5,0)+E27</f>
        <v>9</v>
      </c>
      <c r="J27" t="str">
        <f ca="1">CHAR(H27+108)</f>
        <v>u</v>
      </c>
      <c r="K27" t="str">
        <f ca="1">CHAR($H27+109)</f>
        <v>v</v>
      </c>
      <c r="L27" t="str">
        <f ca="1">CHAR($H27+110)</f>
        <v>w</v>
      </c>
    </row>
    <row r="28" spans="1:13" ht="15" x14ac:dyDescent="0.2">
      <c r="B28" s="1"/>
      <c r="C28" s="1"/>
    </row>
    <row r="29" spans="1:13" ht="15" x14ac:dyDescent="0.2">
      <c r="A29">
        <f ca="1">ROUND(RAND()*MAX(A23:A28)+0.5,0)</f>
        <v>2</v>
      </c>
      <c r="B29" s="1" t="str">
        <f ca="1">VLOOKUP(A29,$A$23:$C$27,2)</f>
        <v>-1rt + 4rs - 6sr - 6tr</v>
      </c>
      <c r="C29" s="1" t="str">
        <f ca="1">VLOOKUP(A29,$A$23:$C$27,3)</f>
        <v>-7rt - 2rs</v>
      </c>
    </row>
    <row r="31" spans="1:13" ht="15" x14ac:dyDescent="0.2">
      <c r="B31" s="2"/>
    </row>
    <row r="32" spans="1:13" x14ac:dyDescent="0.2">
      <c r="A32">
        <v>4</v>
      </c>
      <c r="B32" t="s">
        <v>5</v>
      </c>
      <c r="C32" t="s">
        <v>6</v>
      </c>
      <c r="E32" t="s">
        <v>7</v>
      </c>
      <c r="F32" t="s">
        <v>7</v>
      </c>
      <c r="G32" t="s">
        <v>7</v>
      </c>
      <c r="H32" t="s">
        <v>7</v>
      </c>
    </row>
    <row r="33" spans="1:12" ht="15" x14ac:dyDescent="0.2">
      <c r="A33">
        <v>1</v>
      </c>
      <c r="B33" s="1" t="str">
        <f ca="1">$E33&amp;$J33&amp;"²"&amp;$K33&amp;" + "&amp;$F33&amp;$J33&amp;$K33&amp;" - "&amp;$G33&amp;$K33&amp;"²"&amp;$J33&amp;" - "&amp;$H33&amp;$J33&amp;$K33&amp;"²"</f>
        <v>1r²s + 5rs - 10s²r - 6rs²</v>
      </c>
      <c r="C33" s="1" t="str">
        <f ca="1">$E33&amp;$J33&amp;"²"&amp;$K33&amp;" + "&amp;$F33&amp;$J33&amp;$K33&amp;" - "&amp;$G33+$H33&amp;$J33&amp;$K33&amp;"²"</f>
        <v>1r²s + 5rs - 16rs²</v>
      </c>
      <c r="E33">
        <f ca="1">ROUND(RAND()*5+0.5,0)</f>
        <v>1</v>
      </c>
      <c r="F33">
        <f ca="1">ROUND(RAND()*5+0.5,0)</f>
        <v>5</v>
      </c>
      <c r="G33">
        <f ca="1">ROUND(RAND()*5+0.5,0)+F33</f>
        <v>10</v>
      </c>
      <c r="H33">
        <f ca="1">ROUND(RAND()*5+0.5,0)+E33</f>
        <v>6</v>
      </c>
      <c r="J33" t="str">
        <f ca="1">CHAR(H33+108)</f>
        <v>r</v>
      </c>
      <c r="K33" t="str">
        <f ca="1">CHAR($H33+109)</f>
        <v>s</v>
      </c>
      <c r="L33" t="str">
        <f ca="1">CHAR($H33+110)</f>
        <v>t</v>
      </c>
    </row>
    <row r="34" spans="1:12" ht="15" x14ac:dyDescent="0.2">
      <c r="A34">
        <v>2</v>
      </c>
      <c r="B34" s="1" t="str">
        <f ca="1">" - "&amp;$H34&amp;$J34&amp;$K34&amp;"²"&amp;" + "&amp;$E34&amp;$J34&amp;"²"&amp;$K34&amp;" + "&amp;$F34&amp;$J34&amp;$K34&amp;" - "&amp;$G34&amp;$K34&amp;"²"&amp;$J34</f>
        <v xml:space="preserve"> - 7st² + 4s²t + 5st - 9t²s</v>
      </c>
      <c r="C34" s="1" t="str">
        <f ca="1">$E34&amp;$J34&amp;"²"&amp;$K34&amp;" + "&amp;$F34&amp;$J34&amp;$K34&amp;" - "&amp;$G34+$H34&amp;$J34&amp;$K34&amp;"²"</f>
        <v>4s²t + 5st - 16st²</v>
      </c>
      <c r="E34">
        <f t="shared" ref="E34:F37" ca="1" si="4">ROUND(RAND()*5+0.5,0)</f>
        <v>4</v>
      </c>
      <c r="F34">
        <f t="shared" ca="1" si="4"/>
        <v>5</v>
      </c>
      <c r="G34">
        <f ca="1">ROUND(RAND()*5+0.5,0)+F34</f>
        <v>9</v>
      </c>
      <c r="H34">
        <f ca="1">ROUND(RAND()*5+0.5,0)+E34</f>
        <v>7</v>
      </c>
      <c r="J34" t="str">
        <f ca="1">CHAR(H34+108)</f>
        <v>s</v>
      </c>
      <c r="K34" t="str">
        <f ca="1">CHAR($H34+109)</f>
        <v>t</v>
      </c>
      <c r="L34" t="str">
        <f ca="1">CHAR($H34+110)</f>
        <v>u</v>
      </c>
    </row>
    <row r="35" spans="1:12" ht="15" x14ac:dyDescent="0.2">
      <c r="A35">
        <v>3</v>
      </c>
      <c r="B35" s="1" t="str">
        <f ca="1">$E35&amp;$J35&amp;"²"&amp;$K35&amp;" - "&amp;$F35&amp;$J35&amp;$K35&amp;" - "&amp;$G35&amp;$K35&amp;"²"&amp;$J35&amp;" - "&amp;$H35&amp;$J35&amp;$K35&amp;"²"</f>
        <v>3t²u - 5tu - 6u²t - 8tu²</v>
      </c>
      <c r="C35" s="1" t="str">
        <f ca="1">$E35&amp;$J35&amp;"²"&amp;$K35&amp;" - "&amp;$F35&amp;$J35&amp;$K35&amp;" - "&amp;$G35+$H35&amp;$J35&amp;$K35&amp;"²"</f>
        <v>3t²u - 5tu - 14tu²</v>
      </c>
      <c r="E35">
        <f t="shared" ca="1" si="4"/>
        <v>3</v>
      </c>
      <c r="F35">
        <f t="shared" ca="1" si="4"/>
        <v>5</v>
      </c>
      <c r="G35">
        <f ca="1">ROUND(RAND()*5+0.5,0)+F35</f>
        <v>6</v>
      </c>
      <c r="H35">
        <f ca="1">ROUND(RAND()*5+0.5,0)+E35</f>
        <v>8</v>
      </c>
      <c r="J35" t="str">
        <f ca="1">CHAR(H35+108)</f>
        <v>t</v>
      </c>
      <c r="K35" t="str">
        <f ca="1">CHAR($H35+109)</f>
        <v>u</v>
      </c>
      <c r="L35" t="str">
        <f ca="1">CHAR($H35+110)</f>
        <v>v</v>
      </c>
    </row>
    <row r="36" spans="1:12" ht="15" x14ac:dyDescent="0.2">
      <c r="A36">
        <v>4</v>
      </c>
      <c r="B36" s="1" t="str">
        <f ca="1">-$E36&amp;$J36&amp;"²"&amp;$K36&amp;" + "&amp;$F36&amp;$J36&amp;$K36&amp;" + "&amp;$G36&amp;$K36&amp;"²"&amp;$J36&amp;" - "&amp;$H36&amp;$J36&amp;$K36&amp;"²"</f>
        <v>-2t²u + 1tu + 5u²t - 8tu²</v>
      </c>
      <c r="C36" s="1" t="str">
        <f ca="1">-$E36&amp;$J36&amp;"²"&amp;$K36&amp;" + "&amp;$F36&amp;$J36&amp;$K36&amp;" - "&amp;$H36-$G36&amp;$J36&amp;$K36&amp;"²"</f>
        <v>-2t²u + 1tu - 3tu²</v>
      </c>
      <c r="E36">
        <f t="shared" ca="1" si="4"/>
        <v>2</v>
      </c>
      <c r="F36">
        <f t="shared" ca="1" si="4"/>
        <v>1</v>
      </c>
      <c r="G36">
        <f ca="1">ROUND(RAND()*5+0.5,0)+F36</f>
        <v>5</v>
      </c>
      <c r="H36">
        <f ca="1">ROUND(RAND()*5+0.5,0)+G36</f>
        <v>8</v>
      </c>
      <c r="J36" t="str">
        <f ca="1">CHAR(H36+108)</f>
        <v>t</v>
      </c>
      <c r="K36" t="str">
        <f ca="1">CHAR($H36+109)</f>
        <v>u</v>
      </c>
      <c r="L36" t="str">
        <f ca="1">CHAR($H36+110)</f>
        <v>v</v>
      </c>
    </row>
    <row r="37" spans="1:12" ht="15" x14ac:dyDescent="0.2">
      <c r="A37">
        <v>5</v>
      </c>
      <c r="B37" s="1" t="str">
        <f ca="1">-$E37&amp;$J37&amp;"²"&amp;$K37&amp;" - "&amp;$F37&amp;$J37&amp;$K37&amp;" - "&amp;$G37&amp;$K37&amp;"²"&amp;$J37&amp;" + "&amp;$H37&amp;$J37&amp;$K37&amp;"²"</f>
        <v>-4o²p - 1op - 2p²o + 3op²</v>
      </c>
      <c r="C37" s="1" t="str">
        <f ca="1">-$E37&amp;$J37&amp;"²"&amp;$K37&amp;" - "&amp;$F37&amp;$J37&amp;$K37&amp;" + "&amp;$H37-$G37&amp;$J37&amp;$K37&amp;"²"</f>
        <v>-4o²p - 1op + 1op²</v>
      </c>
      <c r="E37">
        <f t="shared" ca="1" si="4"/>
        <v>4</v>
      </c>
      <c r="F37">
        <f t="shared" ca="1" si="4"/>
        <v>1</v>
      </c>
      <c r="G37">
        <f ca="1">ROUND(RAND()*5+0.5,0)+F37</f>
        <v>2</v>
      </c>
      <c r="H37">
        <f ca="1">ROUND(RAND()*5+0.5,0)+G37</f>
        <v>3</v>
      </c>
      <c r="J37" t="str">
        <f ca="1">CHAR(H37+108)</f>
        <v>o</v>
      </c>
      <c r="K37" t="str">
        <f ca="1">CHAR($H37+109)</f>
        <v>p</v>
      </c>
      <c r="L37" t="str">
        <f ca="1">CHAR($H37+110)</f>
        <v>q</v>
      </c>
    </row>
    <row r="38" spans="1:12" ht="15" x14ac:dyDescent="0.2">
      <c r="B38" s="1"/>
      <c r="C38" s="1"/>
    </row>
    <row r="39" spans="1:12" ht="15" x14ac:dyDescent="0.2">
      <c r="A39">
        <f ca="1">ROUND(RAND()*MAX(A33:A38)+0.5,0)</f>
        <v>3</v>
      </c>
      <c r="B39" s="1" t="str">
        <f ca="1">VLOOKUP($A39,$A$33:$C$37,2)</f>
        <v>3t²u - 5tu - 6u²t - 8tu²</v>
      </c>
      <c r="C39" s="1" t="str">
        <f ca="1">VLOOKUP($A39,$A$33:$C$37,3)</f>
        <v>3t²u - 5tu - 14tu²</v>
      </c>
    </row>
    <row r="41" spans="1:12" ht="15" x14ac:dyDescent="0.2">
      <c r="B41" s="2"/>
    </row>
    <row r="42" spans="1:12" x14ac:dyDescent="0.2">
      <c r="A42">
        <v>5</v>
      </c>
      <c r="B42" t="s">
        <v>5</v>
      </c>
      <c r="C42" t="s">
        <v>6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</row>
    <row r="43" spans="1:12" ht="15" x14ac:dyDescent="0.2">
      <c r="A43">
        <v>1</v>
      </c>
      <c r="B43" s="1" t="str">
        <f ca="1">"("&amp;E43&amp;J43&amp;" + "&amp;F43&amp;K43&amp;") - ("&amp;G43&amp;J43&amp;" + "&amp;H43&amp;K43&amp;")"</f>
        <v>(2p + 2q) - (3p + 6q)</v>
      </c>
      <c r="C43" s="1" t="str">
        <f ca="1">E43-G43&amp;J43&amp;" - "&amp;H43-F43&amp;K43</f>
        <v>-1p - 4q</v>
      </c>
      <c r="E43">
        <f ca="1">ROUND(RAND()*5+0.5,0)</f>
        <v>2</v>
      </c>
      <c r="F43">
        <f ca="1">ROUND(RAND()*5+0.5,0)</f>
        <v>2</v>
      </c>
      <c r="G43">
        <f t="shared" ref="G43:H46" ca="1" si="5">ROUND(RAND()*5+0.5,0)+E43</f>
        <v>3</v>
      </c>
      <c r="H43">
        <f t="shared" ca="1" si="5"/>
        <v>6</v>
      </c>
      <c r="I43">
        <f ca="1">ROUND(RAND()*5+0.5,0)</f>
        <v>3</v>
      </c>
      <c r="J43" t="str">
        <f ca="1">CHAR(H43+106)</f>
        <v>p</v>
      </c>
      <c r="K43" t="str">
        <f ca="1">CHAR($H43+107)</f>
        <v>q</v>
      </c>
      <c r="L43" t="str">
        <f ca="1">CHAR($H43+108)</f>
        <v>r</v>
      </c>
    </row>
    <row r="44" spans="1:12" ht="15" x14ac:dyDescent="0.2">
      <c r="A44">
        <v>2</v>
      </c>
      <c r="B44" s="1" t="str">
        <f ca="1">"(-"&amp;E44&amp;J44&amp;" + "&amp;F44&amp;K44&amp;") - ("&amp;G44&amp;J44&amp;" + "&amp;H44&amp;K44&amp;")"</f>
        <v>(-1m + 1n) - (3m + 3n)</v>
      </c>
      <c r="C44" s="1" t="str">
        <f ca="1">-E44-G44&amp;J44&amp;" - "&amp;H44-F44&amp;K44</f>
        <v>-4m - 2n</v>
      </c>
      <c r="E44">
        <f t="shared" ref="E44:F46" ca="1" si="6">ROUND(RAND()*5+0.5,0)</f>
        <v>1</v>
      </c>
      <c r="F44">
        <f t="shared" ca="1" si="6"/>
        <v>1</v>
      </c>
      <c r="G44">
        <f t="shared" ca="1" si="5"/>
        <v>3</v>
      </c>
      <c r="H44">
        <f t="shared" ca="1" si="5"/>
        <v>3</v>
      </c>
      <c r="I44">
        <f ca="1">ROUND(RAND()*5+0.5,0)+E44</f>
        <v>3</v>
      </c>
      <c r="J44" t="str">
        <f ca="1">CHAR(H44+106)</f>
        <v>m</v>
      </c>
      <c r="K44" t="str">
        <f ca="1">CHAR($H44+107)</f>
        <v>n</v>
      </c>
      <c r="L44" t="str">
        <f ca="1">CHAR($H44+108)</f>
        <v>o</v>
      </c>
    </row>
    <row r="45" spans="1:12" ht="15" x14ac:dyDescent="0.2">
      <c r="A45">
        <v>3</v>
      </c>
      <c r="B45" s="1" t="str">
        <f ca="1">"("&amp;E45&amp;J45&amp;" + "&amp;F45&amp;K45&amp;") - ("&amp;G45&amp;J45&amp;" - "&amp;H45&amp;K45&amp;")"</f>
        <v>(1r + 5s) - (4r - 8s)</v>
      </c>
      <c r="C45" s="1" t="str">
        <f ca="1">E45-G45&amp;J45&amp;" + "&amp;H45+F45&amp;K45</f>
        <v>-3r + 13s</v>
      </c>
      <c r="E45">
        <f ca="1">ROUND(RAND()*5+0.5,0)</f>
        <v>1</v>
      </c>
      <c r="F45">
        <f ca="1">ROUND(RAND()*5+0.5,0)</f>
        <v>5</v>
      </c>
      <c r="G45">
        <f t="shared" ca="1" si="5"/>
        <v>4</v>
      </c>
      <c r="H45">
        <f t="shared" ca="1" si="5"/>
        <v>8</v>
      </c>
      <c r="I45">
        <f ca="1">ROUND(RAND()*5+0.5,0)</f>
        <v>1</v>
      </c>
      <c r="J45" t="str">
        <f ca="1">CHAR(H45+106)</f>
        <v>r</v>
      </c>
      <c r="K45" t="str">
        <f ca="1">CHAR($H45+107)</f>
        <v>s</v>
      </c>
      <c r="L45" t="str">
        <f ca="1">CHAR($H45+108)</f>
        <v>t</v>
      </c>
    </row>
    <row r="46" spans="1:12" ht="15" x14ac:dyDescent="0.2">
      <c r="A46">
        <v>4</v>
      </c>
      <c r="B46" s="1" t="str">
        <f ca="1">"(-"&amp;E46&amp;J46&amp;" + "&amp;F46&amp;K46&amp;") - ("&amp;G46&amp;K46&amp;" + "&amp;H46&amp;J46&amp;")"</f>
        <v>(-4o + 4p) - (5p + 5o)</v>
      </c>
      <c r="C46" s="1" t="str">
        <f ca="1">-E46-H46&amp;J46&amp;" - "&amp;G46-F46&amp;K46</f>
        <v>-9o - 1p</v>
      </c>
      <c r="E46">
        <f t="shared" ca="1" si="6"/>
        <v>4</v>
      </c>
      <c r="F46">
        <f t="shared" ca="1" si="6"/>
        <v>4</v>
      </c>
      <c r="G46">
        <f t="shared" ca="1" si="5"/>
        <v>5</v>
      </c>
      <c r="H46">
        <f t="shared" ca="1" si="5"/>
        <v>5</v>
      </c>
      <c r="I46">
        <f ca="1">ROUND(RAND()*5+0.5,0)+E46</f>
        <v>8</v>
      </c>
      <c r="J46" t="str">
        <f ca="1">CHAR(H46+106)</f>
        <v>o</v>
      </c>
      <c r="K46" t="str">
        <f ca="1">CHAR($H46+107)</f>
        <v>p</v>
      </c>
      <c r="L46" t="str">
        <f ca="1">CHAR($H46+108)</f>
        <v>q</v>
      </c>
    </row>
    <row r="47" spans="1:12" ht="15" x14ac:dyDescent="0.2">
      <c r="A47">
        <v>5</v>
      </c>
      <c r="B47" s="1" t="str">
        <f ca="1">"(-"&amp;E47&amp;J47&amp;" - "&amp;F47&amp;K47&amp;") - ("&amp;G47&amp;K47&amp;" - "&amp;H47&amp;J47&amp;")"</f>
        <v>(-1p - 5q) - (8q - 6p)</v>
      </c>
      <c r="C47" s="1" t="str">
        <f ca="1">H47-E47&amp;J47&amp;" - "&amp;G47+F47&amp;K47</f>
        <v>5p - 13q</v>
      </c>
      <c r="E47">
        <f ca="1">ROUND(RAND()*5+0.5,0)</f>
        <v>1</v>
      </c>
      <c r="F47">
        <f ca="1">ROUND(RAND()*5+0.5,0)</f>
        <v>5</v>
      </c>
      <c r="G47">
        <f ca="1">ROUND(RAND()*5+0.5,0)+F47</f>
        <v>8</v>
      </c>
      <c r="H47">
        <f ca="1">ROUND(RAND()*5+0.5,0)+F47</f>
        <v>6</v>
      </c>
      <c r="I47">
        <f ca="1">ROUND(RAND()*5+0.5,0)</f>
        <v>1</v>
      </c>
      <c r="J47" t="str">
        <f ca="1">CHAR(H47+106)</f>
        <v>p</v>
      </c>
      <c r="K47" t="str">
        <f ca="1">CHAR($H47+107)</f>
        <v>q</v>
      </c>
      <c r="L47" t="str">
        <f ca="1">CHAR($H47+108)</f>
        <v>r</v>
      </c>
    </row>
    <row r="48" spans="1:12" ht="15" x14ac:dyDescent="0.2">
      <c r="B48" s="1"/>
      <c r="C48" s="1"/>
    </row>
    <row r="49" spans="1:12" ht="15" x14ac:dyDescent="0.2">
      <c r="A49">
        <f ca="1">ROUND(RAND()*MAX(A43:A48)+0.5,0)</f>
        <v>5</v>
      </c>
      <c r="B49" s="1" t="str">
        <f ca="1">VLOOKUP($A49,$A$43:$C$47,2)</f>
        <v>(-1p - 5q) - (8q - 6p)</v>
      </c>
      <c r="C49" s="1" t="str">
        <f ca="1">VLOOKUP($A49,$A$43:$C$47,3)</f>
        <v>5p - 13q</v>
      </c>
    </row>
    <row r="51" spans="1:12" ht="15" x14ac:dyDescent="0.2">
      <c r="B51" s="2"/>
    </row>
    <row r="52" spans="1:12" x14ac:dyDescent="0.2">
      <c r="A52">
        <v>6</v>
      </c>
      <c r="B52" t="s">
        <v>5</v>
      </c>
      <c r="C52" t="s">
        <v>6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</row>
    <row r="53" spans="1:12" ht="15" x14ac:dyDescent="0.2">
      <c r="A53">
        <v>1</v>
      </c>
      <c r="B53" s="1" t="str">
        <f ca="1">"("&amp;E53&amp;J53&amp;"² + "&amp;F53&amp;J53&amp;") - ("&amp;G53&amp;J53&amp;" + "&amp;H53&amp;J53&amp;"²)"</f>
        <v>(2s² + 3s) - (6s + 7s²)</v>
      </c>
      <c r="C53" s="1" t="str">
        <f ca="1">E53-H53&amp;J53&amp;"² - "&amp;G53-F53&amp;J53</f>
        <v>-5s² - 3s</v>
      </c>
      <c r="E53">
        <f ca="1">ROUND(RAND()*5+0.5,0)</f>
        <v>2</v>
      </c>
      <c r="F53">
        <f ca="1">ROUND(RAND()*5+0.5,0)</f>
        <v>3</v>
      </c>
      <c r="G53">
        <f ca="1">ROUND(RAND()*5+0.5,0)+F53</f>
        <v>6</v>
      </c>
      <c r="H53">
        <f ca="1">ROUND(RAND()*5+0.5,0)+E53</f>
        <v>7</v>
      </c>
      <c r="I53">
        <f ca="1">ROUND(RAND()*5+0.5,0)</f>
        <v>3</v>
      </c>
      <c r="J53" t="str">
        <f ca="1">CHAR(H53+108)</f>
        <v>s</v>
      </c>
      <c r="K53" t="str">
        <f ca="1">CHAR($H53+109)</f>
        <v>t</v>
      </c>
      <c r="L53" t="str">
        <f ca="1">CHAR($H53+110)</f>
        <v>u</v>
      </c>
    </row>
    <row r="54" spans="1:12" ht="15" x14ac:dyDescent="0.2">
      <c r="A54">
        <v>2</v>
      </c>
      <c r="B54" s="1" t="str">
        <f ca="1">"("&amp;E54&amp;J54&amp;"² - "&amp;F54&amp;J54&amp;") + ("&amp;G54&amp;J54&amp;" + "&amp;H54&amp;J54&amp;"²)"</f>
        <v>(3r² - 2r) + (7r + 6r²)</v>
      </c>
      <c r="C54" s="1" t="str">
        <f ca="1">E54+H54&amp;J54&amp;"² + "&amp;G54-F54&amp;J54</f>
        <v>9r² + 5r</v>
      </c>
      <c r="E54">
        <f t="shared" ref="E54:F56" ca="1" si="7">ROUND(RAND()*5+0.5,0)</f>
        <v>3</v>
      </c>
      <c r="F54">
        <f t="shared" ca="1" si="7"/>
        <v>2</v>
      </c>
      <c r="G54">
        <f ca="1">ROUND(RAND()*5+0.5,0)+F54</f>
        <v>7</v>
      </c>
      <c r="H54">
        <f ca="1">ROUND(RAND()*5+0.5,0)+E54</f>
        <v>6</v>
      </c>
      <c r="I54">
        <f ca="1">ROUND(RAND()*5+0.5,0)+E54</f>
        <v>5</v>
      </c>
      <c r="J54" t="str">
        <f ca="1">CHAR(H54+108)</f>
        <v>r</v>
      </c>
      <c r="K54" t="str">
        <f ca="1">CHAR($H54+109)</f>
        <v>s</v>
      </c>
      <c r="L54" t="str">
        <f ca="1">CHAR($H54+110)</f>
        <v>t</v>
      </c>
    </row>
    <row r="55" spans="1:12" ht="15" x14ac:dyDescent="0.2">
      <c r="A55">
        <v>3</v>
      </c>
      <c r="B55" s="1" t="str">
        <f ca="1">"("&amp;E55&amp;J55&amp;"² - "&amp;F55&amp;J55&amp;") - ("&amp;G55&amp;J55&amp;" + "&amp;H55&amp;J55&amp;"²)"</f>
        <v>(4u² - 5u) - (9u + 9u²)</v>
      </c>
      <c r="C55" s="1" t="str">
        <f ca="1">E55-H55&amp;J55&amp;"² - "&amp;G55+F55&amp;J55</f>
        <v>-5u² - 14u</v>
      </c>
      <c r="E55">
        <f ca="1">ROUND(RAND()*5+0.5,0)</f>
        <v>4</v>
      </c>
      <c r="F55">
        <f ca="1">ROUND(RAND()*5+0.5,0)</f>
        <v>5</v>
      </c>
      <c r="G55">
        <f ca="1">ROUND(RAND()*5+0.5,0)+F55</f>
        <v>9</v>
      </c>
      <c r="H55">
        <f ca="1">ROUND(RAND()*5+0.5,0)+E55</f>
        <v>9</v>
      </c>
      <c r="I55">
        <f ca="1">ROUND(RAND()*5+0.5,0)</f>
        <v>4</v>
      </c>
      <c r="J55" t="str">
        <f ca="1">CHAR(H55+108)</f>
        <v>u</v>
      </c>
      <c r="K55" t="str">
        <f ca="1">CHAR($H55+109)</f>
        <v>v</v>
      </c>
      <c r="L55" t="str">
        <f ca="1">CHAR($H55+110)</f>
        <v>w</v>
      </c>
    </row>
    <row r="56" spans="1:12" ht="15" x14ac:dyDescent="0.2">
      <c r="A56">
        <v>4</v>
      </c>
      <c r="B56" s="1" t="str">
        <f ca="1">"("&amp;E56&amp;J56&amp;"² + "&amp;F56&amp;J56&amp;") - ("&amp;G56&amp;J56&amp;" - "&amp;H56&amp;J56&amp;"²)"</f>
        <v>(2r² + 5r) - (9r - 6r²)</v>
      </c>
      <c r="C56" s="1" t="str">
        <f ca="1">E56+H56&amp;J56&amp;"² - "&amp;G56-F56&amp;J56</f>
        <v>8r² - 4r</v>
      </c>
      <c r="E56">
        <f t="shared" ca="1" si="7"/>
        <v>2</v>
      </c>
      <c r="F56">
        <f t="shared" ca="1" si="7"/>
        <v>5</v>
      </c>
      <c r="G56">
        <f ca="1">ROUND(RAND()*5+0.5,0)+F56</f>
        <v>9</v>
      </c>
      <c r="H56">
        <f ca="1">ROUND(RAND()*5+0.5,0)+E56</f>
        <v>6</v>
      </c>
      <c r="I56">
        <f ca="1">ROUND(RAND()*5+0.5,0)+E56</f>
        <v>3</v>
      </c>
      <c r="J56" t="str">
        <f ca="1">CHAR(H56+108)</f>
        <v>r</v>
      </c>
      <c r="K56" t="str">
        <f ca="1">CHAR($H56+109)</f>
        <v>s</v>
      </c>
      <c r="L56" t="str">
        <f ca="1">CHAR($H56+110)</f>
        <v>t</v>
      </c>
    </row>
    <row r="57" spans="1:12" ht="15" x14ac:dyDescent="0.2">
      <c r="A57">
        <v>5</v>
      </c>
      <c r="B57" s="1" t="str">
        <f ca="1">"("&amp;E57&amp;J57&amp;"² - "&amp;F57&amp;J57&amp;") - ("&amp;G57&amp;J57&amp;" - "&amp;H57&amp;J57&amp;"²)"</f>
        <v>(4t² - 4t) - (5t - 8t²)</v>
      </c>
      <c r="C57" s="1" t="str">
        <f ca="1">E57+H57&amp;J57&amp;"² - "&amp;G57+F57&amp;J57</f>
        <v>12t² - 9t</v>
      </c>
      <c r="E57">
        <f ca="1">ROUND(RAND()*5+0.5,0)</f>
        <v>4</v>
      </c>
      <c r="F57">
        <f ca="1">ROUND(RAND()*5+0.5,0)</f>
        <v>4</v>
      </c>
      <c r="G57">
        <f ca="1">ROUND(RAND()*5+0.5,0)+F57</f>
        <v>5</v>
      </c>
      <c r="H57">
        <f ca="1">ROUND(RAND()*5+0.5,0)+E57</f>
        <v>8</v>
      </c>
      <c r="I57">
        <f ca="1">ROUND(RAND()*5+0.5,0)</f>
        <v>5</v>
      </c>
      <c r="J57" t="str">
        <f ca="1">CHAR(H57+108)</f>
        <v>t</v>
      </c>
      <c r="K57" t="str">
        <f ca="1">CHAR($H57+109)</f>
        <v>u</v>
      </c>
      <c r="L57" t="str">
        <f ca="1">CHAR($H57+110)</f>
        <v>v</v>
      </c>
    </row>
    <row r="58" spans="1:12" ht="15" x14ac:dyDescent="0.2">
      <c r="B58" s="1"/>
      <c r="C58" s="1"/>
    </row>
    <row r="59" spans="1:12" ht="15" x14ac:dyDescent="0.2">
      <c r="A59">
        <f ca="1">ROUND(RAND()*MAX(A53:A58)+0.5,0)</f>
        <v>4</v>
      </c>
      <c r="B59" s="1" t="str">
        <f ca="1">VLOOKUP($A59,$A53:$C57,2)</f>
        <v>(2r² + 5r) - (9r - 6r²)</v>
      </c>
      <c r="C59" s="1" t="str">
        <f ca="1">VLOOKUP($A59,$A53:$C57,3)</f>
        <v>8r² - 4r</v>
      </c>
    </row>
    <row r="61" spans="1:12" ht="15" x14ac:dyDescent="0.2">
      <c r="B61" s="2"/>
    </row>
    <row r="62" spans="1:12" x14ac:dyDescent="0.2">
      <c r="A62">
        <v>7</v>
      </c>
      <c r="B62" t="s">
        <v>5</v>
      </c>
      <c r="C62" t="s">
        <v>6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</row>
    <row r="63" spans="1:12" ht="15" x14ac:dyDescent="0.2">
      <c r="A63">
        <v>1</v>
      </c>
      <c r="B63" s="1" t="str">
        <f ca="1">$E63&amp;" + "&amp;$F63&amp;" · ("&amp;$G63&amp;$J63&amp;" + "&amp;$H63&amp;$K63&amp;")"</f>
        <v>1 + 3 · (7o + 3p)</v>
      </c>
      <c r="C63" s="1" t="str">
        <f ca="1">$E63&amp;" + "&amp;$F63*$G63&amp;$J63&amp;" + "&amp;$F63*$H63&amp;$K63</f>
        <v>1 + 21o + 9p</v>
      </c>
      <c r="E63">
        <f ca="1">ROUND(RAND()*5+0.5,0)</f>
        <v>1</v>
      </c>
      <c r="F63">
        <f ca="1">ROUND(RAND()*5+0.5,0)</f>
        <v>3</v>
      </c>
      <c r="G63">
        <f ca="1">ROUND(RAND()*5+0.5,0)+F63</f>
        <v>7</v>
      </c>
      <c r="H63">
        <f ca="1">ROUND(RAND()*5+0.5,0)+E63</f>
        <v>3</v>
      </c>
      <c r="I63">
        <f ca="1">ROUND(RAND()*5+0.5,0)</f>
        <v>5</v>
      </c>
      <c r="J63" t="str">
        <f ca="1">CHAR(H63+108)</f>
        <v>o</v>
      </c>
      <c r="K63" t="str">
        <f ca="1">CHAR($H63+109)</f>
        <v>p</v>
      </c>
      <c r="L63" t="str">
        <f ca="1">CHAR($H63+110)</f>
        <v>q</v>
      </c>
    </row>
    <row r="64" spans="1:12" ht="15" x14ac:dyDescent="0.2">
      <c r="A64">
        <v>2</v>
      </c>
      <c r="B64" s="1" t="str">
        <f ca="1">$E64&amp;" + "&amp;$F64&amp;" · ("&amp;$G64&amp;$J64&amp;" - "&amp;$H64&amp;$K64&amp;")"</f>
        <v>3 + 1 · (6r - 6s)</v>
      </c>
      <c r="C64" s="1" t="str">
        <f ca="1">$E64&amp;" + "&amp;$F64*$G64&amp;$J64&amp;" - "&amp;$F64*$H64&amp;$K64</f>
        <v>3 + 6r - 6s</v>
      </c>
      <c r="E64">
        <f t="shared" ref="E64:F66" ca="1" si="8">ROUND(RAND()*5+0.5,0)</f>
        <v>3</v>
      </c>
      <c r="F64">
        <f t="shared" ca="1" si="8"/>
        <v>1</v>
      </c>
      <c r="G64">
        <f ca="1">ROUND(RAND()*5+0.5,0)+F64</f>
        <v>6</v>
      </c>
      <c r="H64">
        <f ca="1">ROUND(RAND()*5+0.5,0)+E64</f>
        <v>6</v>
      </c>
      <c r="I64">
        <f ca="1">ROUND(RAND()*5+0.5,0)+E64</f>
        <v>5</v>
      </c>
      <c r="J64" t="str">
        <f ca="1">CHAR(H64+108)</f>
        <v>r</v>
      </c>
      <c r="K64" t="str">
        <f ca="1">CHAR($H64+109)</f>
        <v>s</v>
      </c>
      <c r="L64" t="str">
        <f ca="1">CHAR($H64+110)</f>
        <v>t</v>
      </c>
    </row>
    <row r="65" spans="1:12" ht="15" x14ac:dyDescent="0.2">
      <c r="A65">
        <v>3</v>
      </c>
      <c r="B65" s="1" t="str">
        <f ca="1">$E65&amp;" - "&amp;$F65&amp;" · ("&amp;$G65&amp;$J65&amp;" + "&amp;$H65&amp;$K65&amp;")"</f>
        <v>5 - 5 · (8u + 9v)</v>
      </c>
      <c r="C65" s="1" t="str">
        <f ca="1">$E65&amp;" + "&amp;$F65*$G65&amp;$J65&amp;" - "&amp;$F65*$H65&amp;$K65</f>
        <v>5 + 40u - 45v</v>
      </c>
      <c r="E65">
        <f ca="1">ROUND(RAND()*5+0.5,0)</f>
        <v>5</v>
      </c>
      <c r="F65">
        <f ca="1">ROUND(RAND()*5+0.5,0)</f>
        <v>5</v>
      </c>
      <c r="G65">
        <f ca="1">ROUND(RAND()*5+0.5,0)+F65</f>
        <v>8</v>
      </c>
      <c r="H65">
        <f ca="1">ROUND(RAND()*5+0.5,0)+E65</f>
        <v>9</v>
      </c>
      <c r="I65">
        <f ca="1">ROUND(RAND()*5+0.5,0)</f>
        <v>3</v>
      </c>
      <c r="J65" t="str">
        <f ca="1">CHAR(H65+108)</f>
        <v>u</v>
      </c>
      <c r="K65" t="str">
        <f ca="1">CHAR($H65+109)</f>
        <v>v</v>
      </c>
      <c r="L65" t="str">
        <f ca="1">CHAR($H65+110)</f>
        <v>w</v>
      </c>
    </row>
    <row r="66" spans="1:12" ht="15" x14ac:dyDescent="0.2">
      <c r="A66">
        <v>4</v>
      </c>
      <c r="B66" s="1" t="str">
        <f ca="1">$E66&amp;$J66&amp;" + "&amp;$F66&amp;" · ("&amp;$G66&amp;$J66&amp;" + "&amp;$H66&amp;$K66&amp;")"</f>
        <v>1p + 1 · (4p + 4q)</v>
      </c>
      <c r="C66" s="1" t="str">
        <f ca="1">$F66*$G66+$E66&amp;$J66&amp;" + "&amp;$F66*$H66&amp;$K66</f>
        <v>5p + 4q</v>
      </c>
      <c r="E66">
        <f t="shared" ca="1" si="8"/>
        <v>1</v>
      </c>
      <c r="F66">
        <f t="shared" ca="1" si="8"/>
        <v>1</v>
      </c>
      <c r="G66">
        <f ca="1">ROUND(RAND()*5+0.5,0)+F66</f>
        <v>4</v>
      </c>
      <c r="H66">
        <f ca="1">ROUND(RAND()*5+0.5,0)+E66</f>
        <v>4</v>
      </c>
      <c r="I66">
        <f ca="1">ROUND(RAND()*5+0.5,0)+E66</f>
        <v>4</v>
      </c>
      <c r="J66" t="str">
        <f ca="1">CHAR(H66+108)</f>
        <v>p</v>
      </c>
      <c r="K66" t="str">
        <f ca="1">CHAR($H66+109)</f>
        <v>q</v>
      </c>
      <c r="L66" t="str">
        <f ca="1">CHAR($H66+110)</f>
        <v>r</v>
      </c>
    </row>
    <row r="67" spans="1:12" ht="15" x14ac:dyDescent="0.2">
      <c r="A67">
        <v>5</v>
      </c>
      <c r="B67" s="1" t="str">
        <f ca="1">$E67&amp;$K67&amp;" + "&amp;$F67&amp;" · ("&amp;$G67&amp;$J67&amp;" + "&amp;$H67&amp;$K67&amp;")"</f>
        <v>1s + 4 · (6r + 6s)</v>
      </c>
      <c r="C67" s="1" t="str">
        <f ca="1">$F67*$G67&amp;$J67&amp;" + "&amp;$F67*$H67+$E67&amp;$K67</f>
        <v>24r + 25s</v>
      </c>
      <c r="E67">
        <f ca="1">ROUND(RAND()*5+0.5,0)</f>
        <v>1</v>
      </c>
      <c r="F67">
        <f ca="1">ROUND(RAND()*5+0.5,0)</f>
        <v>4</v>
      </c>
      <c r="G67">
        <f ca="1">ROUND(RAND()*5+0.5,0)+F67</f>
        <v>6</v>
      </c>
      <c r="H67">
        <f ca="1">ROUND(RAND()*5+0.5,0)+E67</f>
        <v>6</v>
      </c>
      <c r="I67">
        <f ca="1">ROUND(RAND()*5+0.5,0)</f>
        <v>5</v>
      </c>
      <c r="J67" t="str">
        <f ca="1">CHAR(H67+108)</f>
        <v>r</v>
      </c>
      <c r="K67" t="str">
        <f ca="1">CHAR($H67+109)</f>
        <v>s</v>
      </c>
      <c r="L67" t="str">
        <f ca="1">CHAR($H67+110)</f>
        <v>t</v>
      </c>
    </row>
    <row r="68" spans="1:12" ht="15" x14ac:dyDescent="0.2">
      <c r="B68" s="1"/>
      <c r="C68" s="1"/>
    </row>
    <row r="69" spans="1:12" ht="15" x14ac:dyDescent="0.2">
      <c r="A69">
        <f ca="1">ROUND(RAND()*MAX(A63:A68)+0.5,0)</f>
        <v>4</v>
      </c>
      <c r="B69" s="1" t="str">
        <f ca="1">VLOOKUP($A69,$A63:$C67,2)</f>
        <v>1p + 1 · (4p + 4q)</v>
      </c>
      <c r="C69" s="1" t="str">
        <f ca="1">VLOOKUP($A69,$A63:$C67,3)</f>
        <v>5p + 4q</v>
      </c>
    </row>
    <row r="71" spans="1:12" ht="15" x14ac:dyDescent="0.2">
      <c r="B71" s="2"/>
    </row>
    <row r="72" spans="1:12" x14ac:dyDescent="0.2">
      <c r="A72">
        <v>8</v>
      </c>
      <c r="B72" t="s">
        <v>5</v>
      </c>
      <c r="C72" t="s">
        <v>6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</row>
    <row r="73" spans="1:12" ht="15" x14ac:dyDescent="0.2">
      <c r="A73">
        <v>1</v>
      </c>
      <c r="B73" s="1" t="str">
        <f ca="1">"(-"&amp;$F73&amp;$J73&amp;") · ("&amp;$G73&amp;$J73&amp;" + "&amp;$H73&amp;$K73&amp;")"</f>
        <v>(-5v) · (10v + 10w)</v>
      </c>
      <c r="C73" s="1" t="str">
        <f ca="1">"-"&amp;$G73*$F73&amp;$J73&amp;"² - "&amp;$H73*$F73&amp;$J73&amp;$K73</f>
        <v>-50v² - 50vw</v>
      </c>
      <c r="E73">
        <f ca="1">ROUND(RAND()*5+0.5,0)</f>
        <v>5</v>
      </c>
      <c r="F73">
        <f ca="1">ROUND(RAND()*5+0.5,0)</f>
        <v>5</v>
      </c>
      <c r="G73">
        <f ca="1">ROUND(RAND()*5+0.5,0)+F73</f>
        <v>10</v>
      </c>
      <c r="H73">
        <f ca="1">ROUND(RAND()*5+0.5,0)+E73</f>
        <v>10</v>
      </c>
      <c r="I73">
        <f ca="1">ROUND(RAND()*5+0.5,0)</f>
        <v>4</v>
      </c>
      <c r="J73" t="str">
        <f ca="1">CHAR(H73+108)</f>
        <v>v</v>
      </c>
      <c r="K73" t="str">
        <f ca="1">CHAR($H73+109)</f>
        <v>w</v>
      </c>
      <c r="L73" t="str">
        <f ca="1">CHAR($H73+110)</f>
        <v>x</v>
      </c>
    </row>
    <row r="74" spans="1:12" ht="15" x14ac:dyDescent="0.2">
      <c r="A74">
        <v>2</v>
      </c>
      <c r="B74" s="1" t="str">
        <f ca="1">"(-"&amp;$F74&amp;$J74&amp;") · ("&amp;$G74&amp;$J74&amp;" - "&amp;$H74&amp;$K74&amp;")"</f>
        <v>(-3s) · (4s - 7t)</v>
      </c>
      <c r="C74" s="1" t="str">
        <f ca="1">"-"&amp;$G74*$F74&amp;$J74&amp;"² + "&amp;$H74*$F74&amp;$J74&amp;$K74</f>
        <v>-12s² + 21st</v>
      </c>
      <c r="E74">
        <f t="shared" ref="E74:F76" ca="1" si="9">ROUND(RAND()*5+0.5,0)</f>
        <v>3</v>
      </c>
      <c r="F74">
        <f t="shared" ca="1" si="9"/>
        <v>3</v>
      </c>
      <c r="G74">
        <f ca="1">ROUND(RAND()*5+0.5,0)+F74</f>
        <v>4</v>
      </c>
      <c r="H74">
        <f ca="1">ROUND(RAND()*5+0.5,0)+E74</f>
        <v>7</v>
      </c>
      <c r="I74">
        <f ca="1">ROUND(RAND()*5+0.5,0)+E74</f>
        <v>4</v>
      </c>
      <c r="J74" t="str">
        <f ca="1">CHAR(H74+108)</f>
        <v>s</v>
      </c>
      <c r="K74" t="str">
        <f ca="1">CHAR($H74+109)</f>
        <v>t</v>
      </c>
      <c r="L74" t="str">
        <f ca="1">CHAR($H74+110)</f>
        <v>u</v>
      </c>
    </row>
    <row r="75" spans="1:12" ht="15" x14ac:dyDescent="0.2">
      <c r="A75">
        <v>3</v>
      </c>
      <c r="B75" s="1" t="str">
        <f ca="1">$F75&amp;$J75&amp;" · ("&amp;$G75&amp;$J75&amp;" + "&amp;$H75&amp;$K75&amp;")"</f>
        <v>4q · (8q + 5r)</v>
      </c>
      <c r="C75" s="1" t="str">
        <f ca="1">$G75*$F75&amp;$J75&amp;"² + "&amp;$H75*$F75&amp;$J75&amp;$K75</f>
        <v>32q² + 20qr</v>
      </c>
      <c r="E75">
        <f ca="1">ROUND(RAND()*5+0.5,0)</f>
        <v>2</v>
      </c>
      <c r="F75">
        <f ca="1">ROUND(RAND()*5+0.5,0)</f>
        <v>4</v>
      </c>
      <c r="G75">
        <f ca="1">ROUND(RAND()*5+0.5,0)+F75</f>
        <v>8</v>
      </c>
      <c r="H75">
        <f ca="1">ROUND(RAND()*5+0.5,0)+E75</f>
        <v>5</v>
      </c>
      <c r="I75">
        <f ca="1">ROUND(RAND()*5+0.5,0)</f>
        <v>2</v>
      </c>
      <c r="J75" t="str">
        <f ca="1">CHAR(H75+108)</f>
        <v>q</v>
      </c>
      <c r="K75" t="str">
        <f ca="1">CHAR($H75+109)</f>
        <v>r</v>
      </c>
      <c r="L75" t="str">
        <f ca="1">CHAR($H75+110)</f>
        <v>s</v>
      </c>
    </row>
    <row r="76" spans="1:12" ht="15" x14ac:dyDescent="0.2">
      <c r="A76">
        <v>4</v>
      </c>
      <c r="B76" s="1" t="str">
        <f ca="1">"(-"&amp;$F76&amp;$J76&amp;") · ("&amp;$J76&amp;" + "&amp;$H76&amp;$K76&amp;")"</f>
        <v>(-1s) · (s + 7t)</v>
      </c>
      <c r="C76" s="1" t="str">
        <f ca="1">"-"&amp;$F76&amp;$J76&amp;"² - "&amp;$H76*$F76&amp;$J76&amp;$K76</f>
        <v>-1s² - 7st</v>
      </c>
      <c r="E76">
        <f t="shared" ca="1" si="9"/>
        <v>4</v>
      </c>
      <c r="F76">
        <f t="shared" ca="1" si="9"/>
        <v>1</v>
      </c>
      <c r="G76">
        <f ca="1">ROUND(RAND()*5+0.5,0)+F76</f>
        <v>3</v>
      </c>
      <c r="H76">
        <f ca="1">ROUND(RAND()*5+0.5,0)+E76</f>
        <v>7</v>
      </c>
      <c r="I76">
        <f ca="1">ROUND(RAND()*5+0.5,0)+E76</f>
        <v>5</v>
      </c>
      <c r="J76" t="str">
        <f ca="1">CHAR(H76+108)</f>
        <v>s</v>
      </c>
      <c r="K76" t="str">
        <f ca="1">CHAR($H76+109)</f>
        <v>t</v>
      </c>
      <c r="L76" t="str">
        <f ca="1">CHAR($H76+110)</f>
        <v>u</v>
      </c>
    </row>
    <row r="77" spans="1:12" ht="15" x14ac:dyDescent="0.2">
      <c r="A77">
        <v>5</v>
      </c>
      <c r="B77" s="1" t="str">
        <f ca="1">"(-"&amp;$F77&amp;$J77&amp;") · ("&amp;$G77&amp;$J77&amp;" + "&amp;$H77&amp;")"</f>
        <v>(-2o) · (3o + 3)</v>
      </c>
      <c r="C77" s="1" t="str">
        <f ca="1">"-"&amp;$G77*$F77&amp;$J77&amp;"² - "&amp;$H77*$F77&amp;$J77</f>
        <v>-6o² - 6o</v>
      </c>
      <c r="E77">
        <f ca="1">ROUND(RAND()*5+0.5,0)</f>
        <v>1</v>
      </c>
      <c r="F77">
        <f ca="1">ROUND(RAND()*5+0.5,0)</f>
        <v>2</v>
      </c>
      <c r="G77">
        <f ca="1">ROUND(RAND()*5+0.5,0)+F77</f>
        <v>3</v>
      </c>
      <c r="H77">
        <f ca="1">ROUND(RAND()*5+0.5,0)+E77</f>
        <v>3</v>
      </c>
      <c r="I77">
        <f ca="1">ROUND(RAND()*5+0.5,0)</f>
        <v>5</v>
      </c>
      <c r="J77" t="str">
        <f ca="1">CHAR(H77+108)</f>
        <v>o</v>
      </c>
      <c r="K77" t="str">
        <f ca="1">CHAR($H77+109)</f>
        <v>p</v>
      </c>
      <c r="L77" t="str">
        <f ca="1">CHAR($H77+110)</f>
        <v>q</v>
      </c>
    </row>
    <row r="78" spans="1:12" ht="15" x14ac:dyDescent="0.2">
      <c r="B78" s="1"/>
      <c r="C78" s="1"/>
    </row>
    <row r="79" spans="1:12" ht="15" x14ac:dyDescent="0.2">
      <c r="A79">
        <f ca="1">ROUND(RAND()*MAX(A73:A78)+0.5,0)</f>
        <v>4</v>
      </c>
      <c r="B79" s="1" t="str">
        <f ca="1">VLOOKUP($A79,$A73:$C77,2)</f>
        <v>(-1s) · (s + 7t)</v>
      </c>
      <c r="C79" s="1" t="str">
        <f ca="1">VLOOKUP($A79,$A73:$C77,3)</f>
        <v>-1s² - 7st</v>
      </c>
    </row>
    <row r="81" spans="1:12" ht="15" x14ac:dyDescent="0.2">
      <c r="B81" s="2"/>
    </row>
    <row r="82" spans="1:12" x14ac:dyDescent="0.2">
      <c r="A82">
        <v>9</v>
      </c>
      <c r="B82" t="s">
        <v>5</v>
      </c>
      <c r="C82" t="s">
        <v>6</v>
      </c>
      <c r="E82" t="s">
        <v>7</v>
      </c>
      <c r="F82" t="s">
        <v>7</v>
      </c>
      <c r="G82" t="s">
        <v>7</v>
      </c>
      <c r="H82" t="s">
        <v>7</v>
      </c>
      <c r="I82" t="s">
        <v>7</v>
      </c>
    </row>
    <row r="83" spans="1:12" ht="15" x14ac:dyDescent="0.2">
      <c r="A83">
        <v>1</v>
      </c>
      <c r="B83" s="1" t="str">
        <f ca="1">K83&amp;" + (-"&amp;$F83&amp;") · ("&amp;$G83&amp;$J83&amp;" + "&amp;$H83&amp;$K83&amp;")"</f>
        <v>r + (-4) · (7q + 5r)</v>
      </c>
      <c r="C83" s="1" t="str">
        <f ca="1">"-"&amp;$G83*$F83&amp;$J83&amp;" - "&amp;$H83*$F83-1&amp;$K83</f>
        <v>-28q - 19r</v>
      </c>
      <c r="E83">
        <f ca="1">ROUND(RAND()*5+0.5,0)</f>
        <v>4</v>
      </c>
      <c r="F83">
        <f ca="1">ROUND(RAND()*5+0.5,0)</f>
        <v>4</v>
      </c>
      <c r="G83">
        <f ca="1">ROUND(RAND()*5+0.5,0)+F83</f>
        <v>7</v>
      </c>
      <c r="H83">
        <f ca="1">ROUND(RAND()*5+0.5,0)+E83</f>
        <v>5</v>
      </c>
      <c r="I83">
        <f ca="1">ROUND(RAND()*5+0.5,0)</f>
        <v>4</v>
      </c>
      <c r="J83" t="str">
        <f ca="1">CHAR(H83+108)</f>
        <v>q</v>
      </c>
      <c r="K83" t="str">
        <f ca="1">CHAR($H83+109)</f>
        <v>r</v>
      </c>
      <c r="L83" t="str">
        <f ca="1">CHAR($H83+110)</f>
        <v>s</v>
      </c>
    </row>
    <row r="84" spans="1:12" ht="15" x14ac:dyDescent="0.2">
      <c r="A84">
        <v>2</v>
      </c>
      <c r="B84" s="1" t="str">
        <f ca="1">$E84&amp;$K84&amp;" + (-"&amp;$F84&amp;") · ("&amp;$G84&amp;$J84&amp;" + "&amp;$H84&amp;$K84&amp;")"</f>
        <v>1p + (-1) · (3o + 3p)</v>
      </c>
      <c r="C84" s="1" t="str">
        <f ca="1">"-"&amp;$G84*$F84&amp;$J84&amp;" - "&amp;$H84*$F84-$E84&amp;$K84</f>
        <v>-3o - 2p</v>
      </c>
      <c r="E84">
        <f t="shared" ref="E84:F86" ca="1" si="10">ROUND(RAND()*5+0.5,0)</f>
        <v>1</v>
      </c>
      <c r="F84">
        <f t="shared" ca="1" si="10"/>
        <v>1</v>
      </c>
      <c r="G84">
        <f ca="1">ROUND(RAND()*5+0.5,0)+F84</f>
        <v>3</v>
      </c>
      <c r="H84">
        <f ca="1">ROUND(RAND()*5+0.5,0)+E84</f>
        <v>3</v>
      </c>
      <c r="I84">
        <f ca="1">ROUND(RAND()*5+0.5,0)+E84</f>
        <v>4</v>
      </c>
      <c r="J84" t="str">
        <f ca="1">CHAR(H84+108)</f>
        <v>o</v>
      </c>
      <c r="K84" t="str">
        <f ca="1">CHAR($H84+109)</f>
        <v>p</v>
      </c>
      <c r="L84" t="str">
        <f ca="1">CHAR($H84+110)</f>
        <v>q</v>
      </c>
    </row>
    <row r="85" spans="1:12" ht="15" x14ac:dyDescent="0.2">
      <c r="A85">
        <v>3</v>
      </c>
      <c r="B85" s="1" t="str">
        <f ca="1">J85&amp;" + (-"&amp;$F85&amp;") · ("&amp;$G85&amp;$J85&amp;" + "&amp;$H85&amp;$K85&amp;")"</f>
        <v>u + (-1) · (5u + 9v)</v>
      </c>
      <c r="C85" s="1" t="str">
        <f ca="1">"-"&amp;$G85*$F85-1&amp;$J85&amp;" - "&amp;$H85*$F85&amp;$K85</f>
        <v>-4u - 9v</v>
      </c>
      <c r="E85">
        <f ca="1">ROUND(RAND()*5+0.5,0)</f>
        <v>4</v>
      </c>
      <c r="F85">
        <f ca="1">ROUND(RAND()*5+0.5,0)</f>
        <v>1</v>
      </c>
      <c r="G85">
        <f ca="1">ROUND(RAND()*5+0.5,0)+F85</f>
        <v>5</v>
      </c>
      <c r="H85">
        <f ca="1">ROUND(RAND()*5+0.5,0)+E85</f>
        <v>9</v>
      </c>
      <c r="I85">
        <f ca="1">ROUND(RAND()*5+0.5,0)</f>
        <v>1</v>
      </c>
      <c r="J85" t="str">
        <f ca="1">CHAR(H85+108)</f>
        <v>u</v>
      </c>
      <c r="K85" t="str">
        <f ca="1">CHAR($H85+109)</f>
        <v>v</v>
      </c>
      <c r="L85" t="str">
        <f ca="1">CHAR($H85+110)</f>
        <v>w</v>
      </c>
    </row>
    <row r="86" spans="1:12" ht="15" x14ac:dyDescent="0.2">
      <c r="A86">
        <v>4</v>
      </c>
      <c r="B86" s="1" t="str">
        <f ca="1">$E86&amp;$K86&amp;" + (-"&amp;$F86&amp;") · ("&amp;$G86&amp;$J86&amp;" - "&amp;$H86&amp;$K86&amp;")"</f>
        <v>5s + (-5) · (8r - 6s)</v>
      </c>
      <c r="C86" s="1" t="str">
        <f ca="1">"-"&amp;$G86*$F86&amp;$J86&amp;" + "&amp;$H86*$F86+$E86&amp;$K86</f>
        <v>-40r + 35s</v>
      </c>
      <c r="E86">
        <f t="shared" ca="1" si="10"/>
        <v>5</v>
      </c>
      <c r="F86">
        <f t="shared" ca="1" si="10"/>
        <v>5</v>
      </c>
      <c r="G86">
        <f ca="1">ROUND(RAND()*5+0.5,0)+F86</f>
        <v>8</v>
      </c>
      <c r="H86">
        <f ca="1">ROUND(RAND()*5+0.5,0)+E86</f>
        <v>6</v>
      </c>
      <c r="I86">
        <f ca="1">ROUND(RAND()*5+0.5,0)+E86</f>
        <v>6</v>
      </c>
      <c r="J86" t="str">
        <f ca="1">CHAR(H86+108)</f>
        <v>r</v>
      </c>
      <c r="K86" t="str">
        <f ca="1">CHAR($H86+109)</f>
        <v>s</v>
      </c>
      <c r="L86" t="str">
        <f ca="1">CHAR($H86+110)</f>
        <v>t</v>
      </c>
    </row>
    <row r="87" spans="1:12" ht="15" x14ac:dyDescent="0.2">
      <c r="A87">
        <v>5</v>
      </c>
      <c r="B87" s="1" t="str">
        <f ca="1">"-"&amp;$E87&amp;$K87&amp;" + (-"&amp;$F87&amp;") · ("&amp;$G87&amp;$J87&amp;" + "&amp;$H87&amp;$K87&amp;")"</f>
        <v>-3u + (-2) · (7t + 8u)</v>
      </c>
      <c r="C87" s="1" t="str">
        <f ca="1">"-"&amp;$G87*$F87&amp;$J87&amp;" - "&amp;$H87*$F87+$E87&amp;$K87</f>
        <v>-14t - 19u</v>
      </c>
      <c r="E87">
        <f ca="1">ROUND(RAND()*5+0.5,0)</f>
        <v>3</v>
      </c>
      <c r="F87">
        <f ca="1">ROUND(RAND()*5+0.5,0)</f>
        <v>2</v>
      </c>
      <c r="G87">
        <f ca="1">ROUND(RAND()*5+0.5,0)+F87</f>
        <v>7</v>
      </c>
      <c r="H87">
        <f ca="1">ROUND(RAND()*5+0.5,0)+E87</f>
        <v>8</v>
      </c>
      <c r="I87">
        <f ca="1">ROUND(RAND()*5+0.5,0)</f>
        <v>3</v>
      </c>
      <c r="J87" t="str">
        <f ca="1">CHAR(H87+108)</f>
        <v>t</v>
      </c>
      <c r="K87" t="str">
        <f ca="1">CHAR($H87+109)</f>
        <v>u</v>
      </c>
      <c r="L87" t="str">
        <f ca="1">CHAR($H87+110)</f>
        <v>v</v>
      </c>
    </row>
    <row r="88" spans="1:12" ht="15" x14ac:dyDescent="0.2">
      <c r="B88" s="1"/>
      <c r="C88" s="1"/>
    </row>
    <row r="89" spans="1:12" ht="15" x14ac:dyDescent="0.2">
      <c r="A89">
        <f ca="1">ROUND(RAND()*MAX(A83:A88)+0.5,0)</f>
        <v>5</v>
      </c>
      <c r="B89" s="1" t="str">
        <f ca="1">VLOOKUP($A89,$A83:$C87,2)</f>
        <v>-3u + (-2) · (7t + 8u)</v>
      </c>
      <c r="C89" s="1" t="str">
        <f ca="1">VLOOKUP($A89,$A83:$C87,3)</f>
        <v>-14t - 19u</v>
      </c>
    </row>
    <row r="91" spans="1:12" ht="15" x14ac:dyDescent="0.2">
      <c r="B91" s="2"/>
    </row>
    <row r="92" spans="1:12" x14ac:dyDescent="0.2">
      <c r="A92">
        <v>10</v>
      </c>
      <c r="B92" t="s">
        <v>5</v>
      </c>
      <c r="C92" t="s">
        <v>6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</row>
    <row r="93" spans="1:12" ht="15" x14ac:dyDescent="0.2">
      <c r="A93">
        <v>1</v>
      </c>
      <c r="B93" s="1" t="str">
        <f ca="1">"("&amp;$G93*E93&amp;$J93&amp;$K93&amp;" + "&amp;$H93*E93&amp;$K93&amp;") :"&amp;E93&amp;$K93</f>
        <v>(21pq + 12q) :3q</v>
      </c>
      <c r="C93" s="1" t="str">
        <f ca="1">$G93&amp;$J93&amp;" + "&amp;$H93</f>
        <v>7p + 4</v>
      </c>
      <c r="E93">
        <f ca="1">ROUND(RAND()*5+1.5,0)</f>
        <v>3</v>
      </c>
      <c r="F93">
        <f ca="1">ROUND(RAND()*5+0.5,0)</f>
        <v>4</v>
      </c>
      <c r="G93">
        <f ca="1">ROUND(RAND()*5+0.5,0)+F93</f>
        <v>7</v>
      </c>
      <c r="H93">
        <f ca="1">ROUND(RAND()*5+0.5,0)+E93</f>
        <v>4</v>
      </c>
      <c r="I93">
        <f ca="1">ROUND(RAND()*5+0.5,0)</f>
        <v>5</v>
      </c>
      <c r="J93" t="str">
        <f ca="1">CHAR(H93+108)</f>
        <v>p</v>
      </c>
      <c r="K93" t="str">
        <f ca="1">CHAR($H93+109)</f>
        <v>q</v>
      </c>
      <c r="L93" t="str">
        <f ca="1">CHAR($H93+110)</f>
        <v>r</v>
      </c>
    </row>
    <row r="94" spans="1:12" ht="15" x14ac:dyDescent="0.2">
      <c r="A94">
        <v>2</v>
      </c>
      <c r="B94" s="1" t="str">
        <f ca="1">"("&amp;$G94*E94&amp;$J94&amp;$K94&amp;" + "&amp;$H94*E94&amp;$K94&amp;") :"&amp;E94</f>
        <v>(20tu + 40u) :5</v>
      </c>
      <c r="C94" s="1" t="str">
        <f ca="1">$G94&amp;$J94&amp;$K94&amp;" + "&amp;$H94&amp;$K94</f>
        <v>4tu + 8u</v>
      </c>
      <c r="E94">
        <f ca="1">ROUND(RAND()*5+1.5,0)</f>
        <v>5</v>
      </c>
      <c r="F94">
        <f ca="1">ROUND(RAND()*5+0.5,0)</f>
        <v>3</v>
      </c>
      <c r="G94">
        <f ca="1">ROUND(RAND()*5+0.5,0)+F94</f>
        <v>4</v>
      </c>
      <c r="H94">
        <f ca="1">ROUND(RAND()*5+0.5,0)+E94</f>
        <v>8</v>
      </c>
      <c r="I94">
        <f ca="1">ROUND(RAND()*5+0.5,0)+E94</f>
        <v>7</v>
      </c>
      <c r="J94" t="str">
        <f ca="1">CHAR(H94+108)</f>
        <v>t</v>
      </c>
      <c r="K94" t="str">
        <f ca="1">CHAR($H94+109)</f>
        <v>u</v>
      </c>
      <c r="L94" t="str">
        <f ca="1">CHAR($H94+110)</f>
        <v>v</v>
      </c>
    </row>
    <row r="95" spans="1:12" ht="15" x14ac:dyDescent="0.2">
      <c r="A95">
        <v>3</v>
      </c>
      <c r="B95" s="1" t="str">
        <f ca="1">"("&amp;$G95*E95&amp;$J95&amp;$K95&amp;" - "&amp;$H95*E95&amp;$K95&amp;") :"&amp;E95&amp;$K95</f>
        <v>(30wx - 66x) :6x</v>
      </c>
      <c r="C95" s="1" t="str">
        <f ca="1">$G95&amp;$J95&amp;" - "&amp;$H95</f>
        <v>5w - 11</v>
      </c>
      <c r="E95">
        <f ca="1">ROUND(RAND()*5+1.5,0)</f>
        <v>6</v>
      </c>
      <c r="F95">
        <f ca="1">ROUND(RAND()*5+0.5,0)</f>
        <v>3</v>
      </c>
      <c r="G95">
        <f ca="1">ROUND(RAND()*5+0.5,0)+F95</f>
        <v>5</v>
      </c>
      <c r="H95">
        <f ca="1">ROUND(RAND()*5+0.5,0)+E95</f>
        <v>11</v>
      </c>
      <c r="I95">
        <f ca="1">ROUND(RAND()*5+0.5,0)</f>
        <v>3</v>
      </c>
      <c r="J95" t="str">
        <f ca="1">CHAR(H95+108)</f>
        <v>w</v>
      </c>
      <c r="K95" t="str">
        <f ca="1">CHAR($H95+109)</f>
        <v>x</v>
      </c>
      <c r="L95" t="str">
        <f ca="1">CHAR($H95+110)</f>
        <v>y</v>
      </c>
    </row>
    <row r="96" spans="1:12" ht="15" x14ac:dyDescent="0.2">
      <c r="A96">
        <v>4</v>
      </c>
      <c r="B96" s="1" t="str">
        <f ca="1">"("&amp;$G96*E96&amp;$J96&amp;$K96&amp;" - "&amp;$H96*E96&amp;$K96&amp;") :"&amp;E96</f>
        <v>(35vw - 50w) :5</v>
      </c>
      <c r="C96" s="1" t="str">
        <f ca="1">$G96&amp;$J96&amp;$K96&amp;" - "&amp;$H96&amp;$K96</f>
        <v>7vw - 10w</v>
      </c>
      <c r="E96">
        <f ca="1">ROUND(RAND()*5+1.5,0)</f>
        <v>5</v>
      </c>
      <c r="F96">
        <f ca="1">ROUND(RAND()*5+0.5,0)</f>
        <v>2</v>
      </c>
      <c r="G96">
        <f ca="1">ROUND(RAND()*5+0.5,0)+F96</f>
        <v>7</v>
      </c>
      <c r="H96">
        <f ca="1">ROUND(RAND()*5+0.5,0)+E96</f>
        <v>10</v>
      </c>
      <c r="I96">
        <f ca="1">ROUND(RAND()*5+0.5,0)+E96</f>
        <v>6</v>
      </c>
      <c r="J96" t="str">
        <f ca="1">CHAR(H96+108)</f>
        <v>v</v>
      </c>
      <c r="K96" t="str">
        <f ca="1">CHAR($H96+109)</f>
        <v>w</v>
      </c>
      <c r="L96" t="str">
        <f ca="1">CHAR($H96+110)</f>
        <v>x</v>
      </c>
    </row>
    <row r="97" spans="1:12" ht="15" x14ac:dyDescent="0.2">
      <c r="A97">
        <v>5</v>
      </c>
      <c r="B97" s="1" t="str">
        <f ca="1">"("&amp;$G97*E97&amp;$J97&amp;$K97&amp;" + "&amp;$H97*E97&amp;$K97&amp;") :"&amp;E97&amp;$K97</f>
        <v>(15rs + 30s) :5s</v>
      </c>
      <c r="C97" s="1" t="str">
        <f ca="1">$G97&amp;$J97&amp;" + "&amp;$H97</f>
        <v>3r + 6</v>
      </c>
      <c r="E97">
        <f ca="1">ROUND(RAND()*5+1.5,0)</f>
        <v>5</v>
      </c>
      <c r="F97">
        <f ca="1">ROUND(RAND()*5+0.5,0)</f>
        <v>1</v>
      </c>
      <c r="G97">
        <f ca="1">ROUND(RAND()*5+0.5,0)+F97</f>
        <v>3</v>
      </c>
      <c r="H97">
        <f ca="1">ROUND(RAND()*5+0.5,0)+E97</f>
        <v>6</v>
      </c>
      <c r="I97">
        <f ca="1">ROUND(RAND()*5+0.5,0)</f>
        <v>5</v>
      </c>
      <c r="J97" t="str">
        <f ca="1">CHAR(H97+108)</f>
        <v>r</v>
      </c>
      <c r="K97" t="str">
        <f ca="1">CHAR($H97+109)</f>
        <v>s</v>
      </c>
      <c r="L97" t="str">
        <f ca="1">CHAR($H97+110)</f>
        <v>t</v>
      </c>
    </row>
    <row r="98" spans="1:12" ht="15" x14ac:dyDescent="0.2">
      <c r="B98" s="1"/>
      <c r="C98" s="1"/>
    </row>
    <row r="99" spans="1:12" ht="15" x14ac:dyDescent="0.2">
      <c r="A99">
        <f ca="1">ROUND(RAND()*MAX(A93:A98)+0.5,0)</f>
        <v>4</v>
      </c>
      <c r="B99" s="1" t="str">
        <f ca="1">VLOOKUP($A99,$A93:$C97,2)</f>
        <v>(35vw - 50w) :5</v>
      </c>
      <c r="C99" s="1" t="str">
        <f ca="1">VLOOKUP($A99,$A93:$C97,3)</f>
        <v>7vw - 10w</v>
      </c>
    </row>
    <row r="101" spans="1:12" ht="15" x14ac:dyDescent="0.2">
      <c r="B101" s="2"/>
    </row>
    <row r="102" spans="1:12" x14ac:dyDescent="0.2">
      <c r="A102">
        <v>11</v>
      </c>
      <c r="B102" t="s">
        <v>5</v>
      </c>
      <c r="C102" t="s">
        <v>6</v>
      </c>
      <c r="E102" t="s">
        <v>7</v>
      </c>
      <c r="F102" t="s">
        <v>7</v>
      </c>
      <c r="G102" t="s">
        <v>7</v>
      </c>
      <c r="H102" t="s">
        <v>7</v>
      </c>
      <c r="I102" t="s">
        <v>7</v>
      </c>
    </row>
    <row r="103" spans="1:12" ht="15" x14ac:dyDescent="0.2">
      <c r="A103">
        <v>1</v>
      </c>
      <c r="B103" s="1" t="str">
        <f ca="1">"("&amp;K103&amp;" + "&amp;$F103&amp;") · ("&amp;$G103&amp;" + "&amp;$H103&amp;$K103&amp;")"</f>
        <v>(t + 1) · (4 + 7t)</v>
      </c>
      <c r="C103" s="1" t="str">
        <f ca="1">H103&amp;K103&amp;"² + "&amp;H103*F103+G103&amp;K103&amp;"+ "&amp;G103*F103</f>
        <v>7t² + 11t+ 4</v>
      </c>
      <c r="E103">
        <f ca="1">ROUND(RAND()*5+0.5,0)</f>
        <v>3</v>
      </c>
      <c r="F103">
        <f ca="1">ROUND(RAND()*5+0.5,0)</f>
        <v>1</v>
      </c>
      <c r="G103">
        <f ca="1">ROUND(RAND()*5+0.5,0)+F103</f>
        <v>4</v>
      </c>
      <c r="H103">
        <f ca="1">ROUND(RAND()*5+0.5,0)+E103</f>
        <v>7</v>
      </c>
      <c r="I103">
        <f ca="1">ROUND(RAND()*5+0.5,0)</f>
        <v>3</v>
      </c>
      <c r="J103" t="str">
        <f ca="1">CHAR(H103+108)</f>
        <v>s</v>
      </c>
      <c r="K103" t="str">
        <f ca="1">CHAR($H103+109)</f>
        <v>t</v>
      </c>
      <c r="L103" t="str">
        <f ca="1">CHAR($H103+110)</f>
        <v>u</v>
      </c>
    </row>
    <row r="104" spans="1:12" ht="15" x14ac:dyDescent="0.2">
      <c r="A104">
        <v>2</v>
      </c>
      <c r="B104" s="1" t="str">
        <f ca="1">"("&amp;K104&amp;" + "&amp;$F104&amp;") · ("&amp;$G104&amp;" + "&amp;$H104&amp;$K104&amp;")"</f>
        <v>(v + 3) · (6 + 9v)</v>
      </c>
      <c r="C104" s="1" t="str">
        <f ca="1">H104&amp;K104&amp;"² + "&amp;H104*F104+G104&amp;K104&amp;"+ "&amp;G104*F104</f>
        <v>9v² + 33v+ 18</v>
      </c>
      <c r="E104">
        <f t="shared" ref="E104:F106" ca="1" si="11">ROUND(RAND()*5+0.5,0)</f>
        <v>5</v>
      </c>
      <c r="F104">
        <f t="shared" ca="1" si="11"/>
        <v>3</v>
      </c>
      <c r="G104">
        <f ca="1">ROUND(RAND()*5+0.5,0)+F104</f>
        <v>6</v>
      </c>
      <c r="H104">
        <f ca="1">ROUND(RAND()*5+0.5,0)+E104</f>
        <v>9</v>
      </c>
      <c r="I104">
        <f ca="1">ROUND(RAND()*5+0.5,0)+E104</f>
        <v>9</v>
      </c>
      <c r="J104" t="str">
        <f ca="1">CHAR(H104+108)</f>
        <v>u</v>
      </c>
      <c r="K104" t="str">
        <f ca="1">CHAR($H104+109)</f>
        <v>v</v>
      </c>
      <c r="L104" t="str">
        <f ca="1">CHAR($H104+110)</f>
        <v>w</v>
      </c>
    </row>
    <row r="105" spans="1:12" ht="15" x14ac:dyDescent="0.2">
      <c r="A105">
        <v>3</v>
      </c>
      <c r="B105" s="1" t="str">
        <f ca="1">"("&amp;K105&amp;" + "&amp;$F105&amp;") · ("&amp;$G105&amp;" + "&amp;$H105&amp;$K105&amp;")"</f>
        <v>(t + 4) · (5 + 7t)</v>
      </c>
      <c r="C105" s="1" t="str">
        <f ca="1">H105&amp;K105&amp;"² + "&amp;H105*F105+G105&amp;K105&amp;"+ "&amp;G105*F105</f>
        <v>7t² + 33t+ 20</v>
      </c>
      <c r="E105">
        <f ca="1">ROUND(RAND()*5+0.5,0)</f>
        <v>3</v>
      </c>
      <c r="F105">
        <f ca="1">ROUND(RAND()*5+0.5,0)</f>
        <v>4</v>
      </c>
      <c r="G105">
        <f ca="1">ROUND(RAND()*5+0.5,0)+F105</f>
        <v>5</v>
      </c>
      <c r="H105">
        <f ca="1">ROUND(RAND()*5+0.5,0)+E105</f>
        <v>7</v>
      </c>
      <c r="I105">
        <f ca="1">ROUND(RAND()*5+0.5,0)</f>
        <v>4</v>
      </c>
      <c r="J105" t="str">
        <f ca="1">CHAR(H105+108)</f>
        <v>s</v>
      </c>
      <c r="K105" t="str">
        <f ca="1">CHAR($H105+109)</f>
        <v>t</v>
      </c>
      <c r="L105" t="str">
        <f ca="1">CHAR($H105+110)</f>
        <v>u</v>
      </c>
    </row>
    <row r="106" spans="1:12" ht="15" x14ac:dyDescent="0.2">
      <c r="A106">
        <v>4</v>
      </c>
      <c r="B106" s="1" t="str">
        <f ca="1">"("&amp;K106&amp;" + "&amp;$F106&amp;") · ("&amp;$G106&amp;" + "&amp;$H106&amp;$K106&amp;")"</f>
        <v>(t + 2) · (3 + 7t)</v>
      </c>
      <c r="C106" s="1" t="str">
        <f ca="1">H106&amp;K106&amp;"² + "&amp;H106*F106+G106&amp;K106&amp;"+ "&amp;G106*F106</f>
        <v>7t² + 17t+ 6</v>
      </c>
      <c r="E106">
        <f t="shared" ca="1" si="11"/>
        <v>2</v>
      </c>
      <c r="F106">
        <f t="shared" ca="1" si="11"/>
        <v>2</v>
      </c>
      <c r="G106">
        <f ca="1">ROUND(RAND()*5+0.5,0)+F106</f>
        <v>3</v>
      </c>
      <c r="H106">
        <f ca="1">ROUND(RAND()*5+0.5,0)+E106</f>
        <v>7</v>
      </c>
      <c r="I106">
        <f ca="1">ROUND(RAND()*5+0.5,0)+E106</f>
        <v>4</v>
      </c>
      <c r="J106" t="str">
        <f ca="1">CHAR(H106+108)</f>
        <v>s</v>
      </c>
      <c r="K106" t="str">
        <f ca="1">CHAR($H106+109)</f>
        <v>t</v>
      </c>
      <c r="L106" t="str">
        <f ca="1">CHAR($H106+110)</f>
        <v>u</v>
      </c>
    </row>
    <row r="107" spans="1:12" ht="15" x14ac:dyDescent="0.2">
      <c r="A107">
        <v>5</v>
      </c>
      <c r="B107" s="1" t="str">
        <f ca="1">"("&amp;K107&amp;" + "&amp;$F107&amp;") · ("&amp;$G107&amp;" + "&amp;$H107&amp;$K107&amp;")"</f>
        <v>(s + 3) · (8 + 6s)</v>
      </c>
      <c r="C107" s="1" t="str">
        <f ca="1">H107&amp;K107&amp;"² + "&amp;H107*F107+G107&amp;K107&amp;"+ "&amp;G107*F107</f>
        <v>6s² + 26s+ 24</v>
      </c>
      <c r="E107">
        <f ca="1">ROUND(RAND()*5+0.5,0)</f>
        <v>1</v>
      </c>
      <c r="F107">
        <f ca="1">ROUND(RAND()*5+0.5,0)</f>
        <v>3</v>
      </c>
      <c r="G107">
        <f ca="1">ROUND(RAND()*5+0.5,0)+F107</f>
        <v>8</v>
      </c>
      <c r="H107">
        <f ca="1">ROUND(RAND()*5+0.5,0)+E107</f>
        <v>6</v>
      </c>
      <c r="I107">
        <f ca="1">ROUND(RAND()*5+0.5,0)</f>
        <v>5</v>
      </c>
      <c r="J107" t="str">
        <f ca="1">CHAR(H107+108)</f>
        <v>r</v>
      </c>
      <c r="K107" t="str">
        <f ca="1">CHAR($H107+109)</f>
        <v>s</v>
      </c>
      <c r="L107" t="str">
        <f ca="1">CHAR($H107+110)</f>
        <v>t</v>
      </c>
    </row>
    <row r="108" spans="1:12" ht="15" x14ac:dyDescent="0.2">
      <c r="B108" s="1"/>
      <c r="C108" s="1"/>
    </row>
    <row r="109" spans="1:12" ht="15" x14ac:dyDescent="0.2">
      <c r="A109">
        <f ca="1">ROUND(RAND()*MAX(A103:A108)+0.5,0)</f>
        <v>5</v>
      </c>
      <c r="B109" s="1" t="str">
        <f ca="1">VLOOKUP($A109,$A103:$C107,2)</f>
        <v>(s + 3) · (8 + 6s)</v>
      </c>
      <c r="C109" s="1" t="str">
        <f ca="1">VLOOKUP($A109,$A103:$C107,3)</f>
        <v>6s² + 26s+ 24</v>
      </c>
    </row>
    <row r="112" spans="1:12" x14ac:dyDescent="0.2">
      <c r="A112">
        <v>12</v>
      </c>
      <c r="B112" t="s">
        <v>5</v>
      </c>
      <c r="C112" t="s">
        <v>6</v>
      </c>
      <c r="E112" t="s">
        <v>7</v>
      </c>
      <c r="F112" t="s">
        <v>7</v>
      </c>
      <c r="G112" t="s">
        <v>7</v>
      </c>
      <c r="H112" t="s">
        <v>7</v>
      </c>
      <c r="I112" t="s">
        <v>7</v>
      </c>
    </row>
    <row r="113" spans="1:12" ht="15" x14ac:dyDescent="0.2">
      <c r="A113">
        <v>1</v>
      </c>
      <c r="B113" s="1" t="str">
        <f ca="1">"("&amp;K113&amp;" - "&amp;$F113&amp;") · ("&amp;$H113&amp;$K113&amp;" - "&amp;$G113&amp;")"</f>
        <v>(o - 2) · (2o - 3)</v>
      </c>
      <c r="C113" s="1" t="str">
        <f ca="1">H113&amp;K113&amp;"² - "&amp;H113*F113+G113&amp;K113&amp;" + "&amp;G113*F113</f>
        <v>2o² - 7o + 6</v>
      </c>
      <c r="E113">
        <f t="shared" ref="E113:F117" ca="1" si="12">ROUND(RAND()*5+0.5,0)</f>
        <v>1</v>
      </c>
      <c r="F113">
        <f t="shared" ca="1" si="12"/>
        <v>2</v>
      </c>
      <c r="G113">
        <f ca="1">ROUND(RAND()*5+0.5,0)+F113</f>
        <v>3</v>
      </c>
      <c r="H113">
        <f ca="1">ROUND(RAND()*5+0.5,0)</f>
        <v>2</v>
      </c>
      <c r="I113">
        <f ca="1">ROUND(RAND()*5+0.5,0)</f>
        <v>5</v>
      </c>
      <c r="J113" t="str">
        <f ca="1">CHAR(H113+108)</f>
        <v>n</v>
      </c>
      <c r="K113" t="str">
        <f ca="1">CHAR($H113+109)</f>
        <v>o</v>
      </c>
      <c r="L113" t="str">
        <f ca="1">CHAR($H113+110)</f>
        <v>p</v>
      </c>
    </row>
    <row r="114" spans="1:12" ht="15" x14ac:dyDescent="0.2">
      <c r="A114">
        <v>2</v>
      </c>
      <c r="B114" s="1" t="str">
        <f ca="1">"("&amp;K114&amp;" - "&amp;$F114&amp;") · ("&amp;$H114&amp;$K114&amp;" - "&amp;$G114&amp;")"</f>
        <v>(q - 3) · (4q - 6)</v>
      </c>
      <c r="C114" s="1" t="str">
        <f ca="1">H114&amp;K114&amp;"² - "&amp;H114*F114+G114&amp;K114&amp;" + "&amp;G114*F114</f>
        <v>4q² - 18q + 18</v>
      </c>
      <c r="E114">
        <f t="shared" ca="1" si="12"/>
        <v>2</v>
      </c>
      <c r="F114">
        <f t="shared" ca="1" si="12"/>
        <v>3</v>
      </c>
      <c r="G114">
        <f ca="1">ROUND(RAND()*5+0.5,0)+F114</f>
        <v>6</v>
      </c>
      <c r="H114">
        <f ca="1">ROUND(RAND()*5+0.5,0)</f>
        <v>4</v>
      </c>
      <c r="I114">
        <f ca="1">ROUND(RAND()*5+0.5,0)+E114</f>
        <v>3</v>
      </c>
      <c r="J114" t="str">
        <f ca="1">CHAR(H114+108)</f>
        <v>p</v>
      </c>
      <c r="K114" t="str">
        <f ca="1">CHAR($H114+109)</f>
        <v>q</v>
      </c>
      <c r="L114" t="str">
        <f ca="1">CHAR($H114+110)</f>
        <v>r</v>
      </c>
    </row>
    <row r="115" spans="1:12" ht="15" x14ac:dyDescent="0.2">
      <c r="A115">
        <v>3</v>
      </c>
      <c r="B115" s="1" t="str">
        <f ca="1">"("&amp;K115&amp;" - "&amp;$F115&amp;") · ("&amp;$H115&amp;$K115&amp;" - "&amp;$G115&amp;")"</f>
        <v>(p - 1) · (3p - 6)</v>
      </c>
      <c r="C115" s="1" t="str">
        <f ca="1">H115&amp;K115&amp;"² - "&amp;H115*F115+G115&amp;K115&amp;" + "&amp;G115*F115</f>
        <v>3p² - 9p + 6</v>
      </c>
      <c r="E115">
        <f t="shared" ca="1" si="12"/>
        <v>5</v>
      </c>
      <c r="F115">
        <f t="shared" ca="1" si="12"/>
        <v>1</v>
      </c>
      <c r="G115">
        <f ca="1">ROUND(RAND()*5+0.5,0)+F115</f>
        <v>6</v>
      </c>
      <c r="H115">
        <f ca="1">ROUND(RAND()*5+0.5,0)</f>
        <v>3</v>
      </c>
      <c r="I115">
        <f ca="1">ROUND(RAND()*5+0.5,0)</f>
        <v>2</v>
      </c>
      <c r="J115" t="str">
        <f ca="1">CHAR(H115+108)</f>
        <v>o</v>
      </c>
      <c r="K115" t="str">
        <f ca="1">CHAR($H115+109)</f>
        <v>p</v>
      </c>
      <c r="L115" t="str">
        <f ca="1">CHAR($H115+110)</f>
        <v>q</v>
      </c>
    </row>
    <row r="116" spans="1:12" ht="15" x14ac:dyDescent="0.2">
      <c r="A116">
        <v>4</v>
      </c>
      <c r="B116" s="1" t="str">
        <f ca="1">"("&amp;K116&amp;" - "&amp;$F116&amp;") · ("&amp;$H116&amp;$K116&amp;" - "&amp;$G116&amp;")"</f>
        <v>(r - 5) · (5r - 8)</v>
      </c>
      <c r="C116" s="1" t="str">
        <f ca="1">H116&amp;K116&amp;"² - "&amp;H116*F116+G116&amp;K116&amp;" + "&amp;G116*F116</f>
        <v>5r² - 33r + 40</v>
      </c>
      <c r="E116">
        <f t="shared" ca="1" si="12"/>
        <v>1</v>
      </c>
      <c r="F116">
        <f t="shared" ca="1" si="12"/>
        <v>5</v>
      </c>
      <c r="G116">
        <f ca="1">ROUND(RAND()*5+0.5,0)+F116</f>
        <v>8</v>
      </c>
      <c r="H116">
        <f ca="1">ROUND(RAND()*5+0.5,0)</f>
        <v>5</v>
      </c>
      <c r="I116">
        <f ca="1">ROUND(RAND()*5+0.5,0)+E116</f>
        <v>6</v>
      </c>
      <c r="J116" t="str">
        <f ca="1">CHAR(H116+108)</f>
        <v>q</v>
      </c>
      <c r="K116" t="str">
        <f ca="1">CHAR($H116+109)</f>
        <v>r</v>
      </c>
      <c r="L116" t="str">
        <f ca="1">CHAR($H116+110)</f>
        <v>s</v>
      </c>
    </row>
    <row r="117" spans="1:12" ht="15" x14ac:dyDescent="0.2">
      <c r="A117">
        <v>5</v>
      </c>
      <c r="B117" s="1" t="str">
        <f ca="1">"("&amp;K117&amp;" - "&amp;$F117&amp;") · ("&amp;$H117&amp;$K117&amp;" - "&amp;$G117&amp;")"</f>
        <v>(r - 1) · (5r - 3)</v>
      </c>
      <c r="C117" s="1" t="str">
        <f ca="1">H117&amp;K117&amp;"² - "&amp;H117*F117+G117&amp;K117&amp;" + "&amp;G117*F117</f>
        <v>5r² - 8r + 3</v>
      </c>
      <c r="E117">
        <f t="shared" ca="1" si="12"/>
        <v>2</v>
      </c>
      <c r="F117">
        <f t="shared" ca="1" si="12"/>
        <v>1</v>
      </c>
      <c r="G117">
        <f ca="1">ROUND(RAND()*5+0.5,0)+F117</f>
        <v>3</v>
      </c>
      <c r="H117">
        <f ca="1">ROUND(RAND()*5+0.5,0)</f>
        <v>5</v>
      </c>
      <c r="I117">
        <f ca="1">ROUND(RAND()*5+0.5,0)</f>
        <v>2</v>
      </c>
      <c r="J117" t="str">
        <f ca="1">CHAR(H117+108)</f>
        <v>q</v>
      </c>
      <c r="K117" t="str">
        <f ca="1">CHAR($H117+109)</f>
        <v>r</v>
      </c>
      <c r="L117" t="str">
        <f ca="1">CHAR($H117+110)</f>
        <v>s</v>
      </c>
    </row>
    <row r="118" spans="1:12" ht="15" x14ac:dyDescent="0.2">
      <c r="B118" s="1"/>
      <c r="C118" s="1"/>
    </row>
    <row r="119" spans="1:12" ht="15" x14ac:dyDescent="0.2">
      <c r="A119">
        <f ca="1">ROUND(RAND()*MAX(A113:A118)+0.5,0)</f>
        <v>3</v>
      </c>
      <c r="B119" s="1" t="str">
        <f ca="1">VLOOKUP($A119,$A113:$C117,2)</f>
        <v>(p - 1) · (3p - 6)</v>
      </c>
      <c r="C119" s="1" t="str">
        <f ca="1">VLOOKUP($A119,$A113:$C117,3)</f>
        <v>3p² - 9p + 6</v>
      </c>
    </row>
    <row r="122" spans="1:12" x14ac:dyDescent="0.2">
      <c r="A122">
        <v>13</v>
      </c>
      <c r="B122" t="s">
        <v>5</v>
      </c>
      <c r="C122" t="s">
        <v>6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</row>
    <row r="123" spans="1:12" ht="15" x14ac:dyDescent="0.2">
      <c r="A123">
        <v>1</v>
      </c>
      <c r="B123" s="1" t="str">
        <f ca="1">"("&amp;K123&amp;" - "&amp;$F123&amp;")²"</f>
        <v>(p - 4)²</v>
      </c>
      <c r="C123" s="1" t="str">
        <f ca="1">K123&amp;"² - "&amp;2*F123&amp;K123&amp;" + "&amp;F123*F123</f>
        <v>p² - 8p + 16</v>
      </c>
      <c r="E123">
        <f t="shared" ref="E123:F127" ca="1" si="13">ROUND(RAND()*5+0.5,0)</f>
        <v>2</v>
      </c>
      <c r="F123">
        <f t="shared" ca="1" si="13"/>
        <v>4</v>
      </c>
      <c r="G123">
        <f ca="1">ROUND(RAND()*5+0.5,0)+F123</f>
        <v>8</v>
      </c>
      <c r="H123">
        <f ca="1">ROUND(RAND()*5+0.5,0)</f>
        <v>3</v>
      </c>
      <c r="I123">
        <f ca="1">ROUND(RAND()*5+0.5,0)</f>
        <v>3</v>
      </c>
      <c r="J123" t="str">
        <f ca="1">CHAR(H123+108)</f>
        <v>o</v>
      </c>
      <c r="K123" t="str">
        <f ca="1">CHAR($H123+109)</f>
        <v>p</v>
      </c>
      <c r="L123" t="str">
        <f ca="1">CHAR($H123+110)</f>
        <v>q</v>
      </c>
    </row>
    <row r="124" spans="1:12" ht="15" x14ac:dyDescent="0.2">
      <c r="A124">
        <v>2</v>
      </c>
      <c r="B124" s="1" t="str">
        <f ca="1">"("&amp;K124&amp;" - "&amp;$F124&amp;")²"</f>
        <v>(p - 2)²</v>
      </c>
      <c r="C124" s="1" t="str">
        <f ca="1">K124&amp;"² - "&amp;2*F124&amp;K124&amp;" + "&amp;F124*F124</f>
        <v>p² - 4p + 4</v>
      </c>
      <c r="E124">
        <f t="shared" ca="1" si="13"/>
        <v>3</v>
      </c>
      <c r="F124">
        <f t="shared" ca="1" si="13"/>
        <v>2</v>
      </c>
      <c r="G124">
        <f ca="1">ROUND(RAND()*5+0.5,0)+F124</f>
        <v>5</v>
      </c>
      <c r="H124">
        <f ca="1">ROUND(RAND()*5+0.5,0)</f>
        <v>3</v>
      </c>
      <c r="I124">
        <f ca="1">ROUND(RAND()*5+0.5,0)+E124</f>
        <v>4</v>
      </c>
      <c r="J124" t="str">
        <f ca="1">CHAR(H124+108)</f>
        <v>o</v>
      </c>
      <c r="K124" t="str">
        <f ca="1">CHAR($H124+109)</f>
        <v>p</v>
      </c>
      <c r="L124" t="str">
        <f ca="1">CHAR($H124+110)</f>
        <v>q</v>
      </c>
    </row>
    <row r="125" spans="1:12" ht="15" x14ac:dyDescent="0.2">
      <c r="A125">
        <v>3</v>
      </c>
      <c r="B125" s="1" t="str">
        <f ca="1">"("&amp;K125&amp;" - "&amp;$F125&amp;")²"</f>
        <v>(o - 5)²</v>
      </c>
      <c r="C125" s="1" t="str">
        <f ca="1">K125&amp;"² - "&amp;2*F125&amp;K125&amp;" + "&amp;F125*F125</f>
        <v>o² - 10o + 25</v>
      </c>
      <c r="E125">
        <f t="shared" ca="1" si="13"/>
        <v>1</v>
      </c>
      <c r="F125">
        <f t="shared" ca="1" si="13"/>
        <v>5</v>
      </c>
      <c r="G125">
        <f ca="1">ROUND(RAND()*5+0.5,0)+F125</f>
        <v>7</v>
      </c>
      <c r="H125">
        <f ca="1">ROUND(RAND()*5+0.5,0)</f>
        <v>2</v>
      </c>
      <c r="I125">
        <f ca="1">ROUND(RAND()*5+0.5,0)</f>
        <v>3</v>
      </c>
      <c r="J125" t="str">
        <f ca="1">CHAR(H125+108)</f>
        <v>n</v>
      </c>
      <c r="K125" t="str">
        <f ca="1">CHAR($H125+109)</f>
        <v>o</v>
      </c>
      <c r="L125" t="str">
        <f ca="1">CHAR($H125+110)</f>
        <v>p</v>
      </c>
    </row>
    <row r="126" spans="1:12" ht="15" x14ac:dyDescent="0.2">
      <c r="A126">
        <v>4</v>
      </c>
      <c r="B126" s="1" t="str">
        <f ca="1">"("&amp;K126&amp;" - "&amp;$F126&amp;")²"</f>
        <v>(p - 4)²</v>
      </c>
      <c r="C126" s="1" t="str">
        <f ca="1">K126&amp;"² - "&amp;2*F126&amp;K126&amp;" + "&amp;F126*F126</f>
        <v>p² - 8p + 16</v>
      </c>
      <c r="E126">
        <f t="shared" ca="1" si="13"/>
        <v>1</v>
      </c>
      <c r="F126">
        <f t="shared" ca="1" si="13"/>
        <v>4</v>
      </c>
      <c r="G126">
        <f ca="1">ROUND(RAND()*5+0.5,0)+F126</f>
        <v>8</v>
      </c>
      <c r="H126">
        <f ca="1">ROUND(RAND()*5+0.5,0)</f>
        <v>3</v>
      </c>
      <c r="I126">
        <f ca="1">ROUND(RAND()*5+0.5,0)+E126</f>
        <v>5</v>
      </c>
      <c r="J126" t="str">
        <f ca="1">CHAR(H126+108)</f>
        <v>o</v>
      </c>
      <c r="K126" t="str">
        <f ca="1">CHAR($H126+109)</f>
        <v>p</v>
      </c>
      <c r="L126" t="str">
        <f ca="1">CHAR($H126+110)</f>
        <v>q</v>
      </c>
    </row>
    <row r="127" spans="1:12" ht="15" x14ac:dyDescent="0.2">
      <c r="A127">
        <v>5</v>
      </c>
      <c r="B127" s="1" t="str">
        <f ca="1">"("&amp;K127&amp;" - "&amp;$F127&amp;")²"</f>
        <v>(q - 1)²</v>
      </c>
      <c r="C127" s="1" t="str">
        <f ca="1">K127&amp;"² - "&amp;2*F127&amp;K127&amp;" + "&amp;F127*F127</f>
        <v>q² - 2q + 1</v>
      </c>
      <c r="E127">
        <f t="shared" ca="1" si="13"/>
        <v>1</v>
      </c>
      <c r="F127">
        <f t="shared" ca="1" si="13"/>
        <v>1</v>
      </c>
      <c r="G127">
        <f ca="1">ROUND(RAND()*5+0.5,0)+F127</f>
        <v>3</v>
      </c>
      <c r="H127">
        <f ca="1">ROUND(RAND()*5+0.5,0)</f>
        <v>4</v>
      </c>
      <c r="I127">
        <f ca="1">ROUND(RAND()*5+0.5,0)</f>
        <v>5</v>
      </c>
      <c r="J127" t="str">
        <f ca="1">CHAR(H127+108)</f>
        <v>p</v>
      </c>
      <c r="K127" t="str">
        <f ca="1">CHAR($H127+109)</f>
        <v>q</v>
      </c>
      <c r="L127" t="str">
        <f ca="1">CHAR($H127+110)</f>
        <v>r</v>
      </c>
    </row>
    <row r="128" spans="1:12" ht="15" x14ac:dyDescent="0.2">
      <c r="B128" s="1"/>
      <c r="C128" s="1"/>
    </row>
    <row r="129" spans="1:12" ht="15" x14ac:dyDescent="0.2">
      <c r="A129">
        <f ca="1">ROUND(RAND()*MAX(A123:A128)+0.5,0)</f>
        <v>4</v>
      </c>
      <c r="B129" s="1" t="str">
        <f ca="1">VLOOKUP($A129,$A123:$C127,2)</f>
        <v>(p - 4)²</v>
      </c>
      <c r="C129" s="1" t="str">
        <f ca="1">VLOOKUP($A129,$A123:$C127,3)</f>
        <v>p² - 8p + 16</v>
      </c>
    </row>
    <row r="132" spans="1:12" x14ac:dyDescent="0.2">
      <c r="A132">
        <v>14</v>
      </c>
      <c r="B132" t="s">
        <v>5</v>
      </c>
      <c r="C132" t="s">
        <v>6</v>
      </c>
      <c r="E132" t="s">
        <v>7</v>
      </c>
      <c r="F132" t="s">
        <v>7</v>
      </c>
      <c r="G132" t="s">
        <v>7</v>
      </c>
      <c r="H132" t="s">
        <v>7</v>
      </c>
      <c r="I132" t="s">
        <v>7</v>
      </c>
    </row>
    <row r="133" spans="1:12" ht="15" x14ac:dyDescent="0.2">
      <c r="A133">
        <v>1</v>
      </c>
      <c r="B133" s="1" t="str">
        <f ca="1">"("&amp;K133&amp;" + "&amp;$F133&amp;")²"</f>
        <v>(r + 4)²</v>
      </c>
      <c r="C133" s="1" t="str">
        <f ca="1">K133&amp;"² + "&amp;2*F133&amp;K133&amp;" + "&amp;F133*F133</f>
        <v>r² + 8r + 16</v>
      </c>
      <c r="E133">
        <f t="shared" ref="E133:F137" ca="1" si="14">ROUND(RAND()*5+0.5,0)</f>
        <v>3</v>
      </c>
      <c r="F133">
        <f t="shared" ca="1" si="14"/>
        <v>4</v>
      </c>
      <c r="G133">
        <f ca="1">ROUND(RAND()*5+0.5,0)+F133</f>
        <v>9</v>
      </c>
      <c r="H133">
        <f ca="1">ROUND(RAND()*5+0.5,0)</f>
        <v>5</v>
      </c>
      <c r="I133">
        <f ca="1">ROUND(RAND()*5+0.5,0)</f>
        <v>3</v>
      </c>
      <c r="J133" t="str">
        <f ca="1">CHAR(H133+108)</f>
        <v>q</v>
      </c>
      <c r="K133" t="str">
        <f ca="1">CHAR($H133+109)</f>
        <v>r</v>
      </c>
      <c r="L133" t="str">
        <f ca="1">CHAR($H133+110)</f>
        <v>s</v>
      </c>
    </row>
    <row r="134" spans="1:12" ht="15" x14ac:dyDescent="0.2">
      <c r="A134">
        <v>2</v>
      </c>
      <c r="B134" s="1" t="str">
        <f ca="1">"("&amp;K134&amp;" + "&amp;$F134&amp;")²"</f>
        <v>(n + 4)²</v>
      </c>
      <c r="C134" s="1" t="str">
        <f ca="1">K134&amp;"² + "&amp;2*F134&amp;K134&amp;" + "&amp;F134*F134</f>
        <v>n² + 8n + 16</v>
      </c>
      <c r="E134">
        <f t="shared" ca="1" si="14"/>
        <v>2</v>
      </c>
      <c r="F134">
        <f t="shared" ca="1" si="14"/>
        <v>4</v>
      </c>
      <c r="G134">
        <f ca="1">ROUND(RAND()*5+0.5,0)+F134</f>
        <v>9</v>
      </c>
      <c r="H134">
        <f ca="1">ROUND(RAND()*5+0.5,0)</f>
        <v>1</v>
      </c>
      <c r="I134">
        <f ca="1">ROUND(RAND()*5+0.5,0)+E134</f>
        <v>6</v>
      </c>
      <c r="J134" t="str">
        <f ca="1">CHAR(H134+108)</f>
        <v>m</v>
      </c>
      <c r="K134" t="str">
        <f ca="1">CHAR($H134+109)</f>
        <v>n</v>
      </c>
      <c r="L134" t="str">
        <f ca="1">CHAR($H134+110)</f>
        <v>o</v>
      </c>
    </row>
    <row r="135" spans="1:12" ht="15" x14ac:dyDescent="0.2">
      <c r="A135">
        <v>3</v>
      </c>
      <c r="B135" s="1" t="str">
        <f ca="1">"("&amp;K135&amp;" + "&amp;$F135&amp;")²"</f>
        <v>(o + 1)²</v>
      </c>
      <c r="C135" s="1" t="str">
        <f ca="1">K135&amp;"² + "&amp;2*F135&amp;K135&amp;" + "&amp;F135*F135</f>
        <v>o² + 2o + 1</v>
      </c>
      <c r="E135">
        <f t="shared" ca="1" si="14"/>
        <v>4</v>
      </c>
      <c r="F135">
        <f t="shared" ca="1" si="14"/>
        <v>1</v>
      </c>
      <c r="G135">
        <f ca="1">ROUND(RAND()*5+0.5,0)+F135</f>
        <v>2</v>
      </c>
      <c r="H135">
        <f ca="1">ROUND(RAND()*5+0.5,0)</f>
        <v>2</v>
      </c>
      <c r="I135">
        <f ca="1">ROUND(RAND()*5+0.5,0)</f>
        <v>5</v>
      </c>
      <c r="J135" t="str">
        <f ca="1">CHAR(H135+108)</f>
        <v>n</v>
      </c>
      <c r="K135" t="str">
        <f ca="1">CHAR($H135+109)</f>
        <v>o</v>
      </c>
      <c r="L135" t="str">
        <f ca="1">CHAR($H135+110)</f>
        <v>p</v>
      </c>
    </row>
    <row r="136" spans="1:12" ht="15" x14ac:dyDescent="0.2">
      <c r="A136">
        <v>4</v>
      </c>
      <c r="B136" s="1" t="str">
        <f ca="1">"("&amp;K136&amp;" + "&amp;$F136&amp;")²"</f>
        <v>(p + 4)²</v>
      </c>
      <c r="C136" s="1" t="str">
        <f ca="1">K136&amp;"² + "&amp;2*F136&amp;K136&amp;" + "&amp;F136*F136</f>
        <v>p² + 8p + 16</v>
      </c>
      <c r="E136">
        <f t="shared" ca="1" si="14"/>
        <v>5</v>
      </c>
      <c r="F136">
        <f t="shared" ca="1" si="14"/>
        <v>4</v>
      </c>
      <c r="G136">
        <f ca="1">ROUND(RAND()*5+0.5,0)+F136</f>
        <v>7</v>
      </c>
      <c r="H136">
        <f ca="1">ROUND(RAND()*5+0.5,0)</f>
        <v>3</v>
      </c>
      <c r="I136">
        <f ca="1">ROUND(RAND()*5+0.5,0)+E136</f>
        <v>8</v>
      </c>
      <c r="J136" t="str">
        <f ca="1">CHAR(H136+108)</f>
        <v>o</v>
      </c>
      <c r="K136" t="str">
        <f ca="1">CHAR($H136+109)</f>
        <v>p</v>
      </c>
      <c r="L136" t="str">
        <f ca="1">CHAR($H136+110)</f>
        <v>q</v>
      </c>
    </row>
    <row r="137" spans="1:12" ht="15" x14ac:dyDescent="0.2">
      <c r="A137">
        <v>5</v>
      </c>
      <c r="B137" s="1" t="str">
        <f ca="1">"("&amp;K137&amp;" + "&amp;$F137&amp;")²"</f>
        <v>(o + 2)²</v>
      </c>
      <c r="C137" s="1" t="str">
        <f ca="1">K137&amp;"² + "&amp;2*F137&amp;K137&amp;" + "&amp;F137*F137</f>
        <v>o² + 4o + 4</v>
      </c>
      <c r="E137">
        <f t="shared" ca="1" si="14"/>
        <v>1</v>
      </c>
      <c r="F137">
        <f t="shared" ca="1" si="14"/>
        <v>2</v>
      </c>
      <c r="G137">
        <f ca="1">ROUND(RAND()*5+0.5,0)+F137</f>
        <v>4</v>
      </c>
      <c r="H137">
        <f ca="1">ROUND(RAND()*5+0.5,0)</f>
        <v>2</v>
      </c>
      <c r="I137">
        <f ca="1">ROUND(RAND()*5+0.5,0)</f>
        <v>5</v>
      </c>
      <c r="J137" t="str">
        <f ca="1">CHAR(H137+108)</f>
        <v>n</v>
      </c>
      <c r="K137" t="str">
        <f ca="1">CHAR($H137+109)</f>
        <v>o</v>
      </c>
      <c r="L137" t="str">
        <f ca="1">CHAR($H137+110)</f>
        <v>p</v>
      </c>
    </row>
    <row r="138" spans="1:12" ht="15" x14ac:dyDescent="0.2">
      <c r="B138" s="1"/>
      <c r="C138" s="1"/>
    </row>
    <row r="139" spans="1:12" ht="15" x14ac:dyDescent="0.2">
      <c r="A139">
        <f ca="1">ROUND(RAND()*MAX(A133:A138)+0.5,0)</f>
        <v>1</v>
      </c>
      <c r="B139" s="1" t="str">
        <f ca="1">VLOOKUP($A139,$A133:$C137,2)</f>
        <v>(r + 4)²</v>
      </c>
      <c r="C139" s="1" t="str">
        <f ca="1">VLOOKUP($A139,$A133:$C137,3)</f>
        <v>r² + 8r + 16</v>
      </c>
    </row>
    <row r="142" spans="1:12" x14ac:dyDescent="0.2">
      <c r="A142">
        <v>15</v>
      </c>
      <c r="B142" t="s">
        <v>5</v>
      </c>
      <c r="C142" t="s">
        <v>6</v>
      </c>
      <c r="E142" t="s">
        <v>7</v>
      </c>
      <c r="F142" t="s">
        <v>7</v>
      </c>
      <c r="G142" t="s">
        <v>7</v>
      </c>
      <c r="H142" t="s">
        <v>7</v>
      </c>
      <c r="I142" t="s">
        <v>7</v>
      </c>
    </row>
    <row r="143" spans="1:12" ht="15" x14ac:dyDescent="0.2">
      <c r="A143">
        <v>1</v>
      </c>
      <c r="B143" s="1" t="str">
        <f ca="1">"("&amp;K143&amp;" + "&amp;$F143&amp;") · ("&amp;K143&amp;" - "&amp;$F143&amp;")"</f>
        <v>(p + 5) · (p - 5)</v>
      </c>
      <c r="C143" s="1" t="str">
        <f ca="1">K143&amp;"² - "&amp;F143*F143</f>
        <v>p² - 25</v>
      </c>
      <c r="E143">
        <f t="shared" ref="E143:F147" ca="1" si="15">ROUND(RAND()*5+0.5,0)</f>
        <v>1</v>
      </c>
      <c r="F143">
        <f t="shared" ca="1" si="15"/>
        <v>5</v>
      </c>
      <c r="G143">
        <f ca="1">ROUND(RAND()*5+0.5,0)+F143</f>
        <v>8</v>
      </c>
      <c r="H143">
        <f ca="1">ROUND(RAND()*5+0.5,0)</f>
        <v>3</v>
      </c>
      <c r="I143">
        <f ca="1">ROUND(RAND()*5+0.5,0)</f>
        <v>4</v>
      </c>
      <c r="J143" t="str">
        <f ca="1">CHAR(H143+108)</f>
        <v>o</v>
      </c>
      <c r="K143" t="str">
        <f ca="1">CHAR($H143+109)</f>
        <v>p</v>
      </c>
      <c r="L143" t="str">
        <f ca="1">CHAR($H143+110)</f>
        <v>q</v>
      </c>
    </row>
    <row r="144" spans="1:12" ht="15" x14ac:dyDescent="0.2">
      <c r="A144">
        <v>2</v>
      </c>
      <c r="B144" s="1" t="str">
        <f ca="1">"("&amp;K144&amp;" + "&amp;$F144&amp;") · ("&amp;K144&amp;" - "&amp;$F144&amp;")"</f>
        <v>(p + 3) · (p - 3)</v>
      </c>
      <c r="C144" s="1" t="str">
        <f ca="1">K144&amp;"² - "&amp;F144*F144</f>
        <v>p² - 9</v>
      </c>
      <c r="E144">
        <f t="shared" ca="1" si="15"/>
        <v>3</v>
      </c>
      <c r="F144">
        <f t="shared" ca="1" si="15"/>
        <v>3</v>
      </c>
      <c r="G144">
        <f ca="1">ROUND(RAND()*5+0.5,0)+F144</f>
        <v>4</v>
      </c>
      <c r="H144">
        <f ca="1">ROUND(RAND()*5+0.5,0)</f>
        <v>3</v>
      </c>
      <c r="I144">
        <f ca="1">ROUND(RAND()*5+0.5,0)+E144</f>
        <v>5</v>
      </c>
      <c r="J144" t="str">
        <f ca="1">CHAR(H144+108)</f>
        <v>o</v>
      </c>
      <c r="K144" t="str">
        <f ca="1">CHAR($H144+109)</f>
        <v>p</v>
      </c>
      <c r="L144" t="str">
        <f ca="1">CHAR($H144+110)</f>
        <v>q</v>
      </c>
    </row>
    <row r="145" spans="1:12" ht="15" x14ac:dyDescent="0.2">
      <c r="A145">
        <v>3</v>
      </c>
      <c r="B145" s="1" t="str">
        <f ca="1">"("&amp;K145&amp;" + "&amp;$F145&amp;") · ("&amp;K145&amp;" - "&amp;$F145&amp;")"</f>
        <v>(n + 3) · (n - 3)</v>
      </c>
      <c r="C145" s="1" t="str">
        <f ca="1">K145&amp;"² - "&amp;F145*F145</f>
        <v>n² - 9</v>
      </c>
      <c r="E145">
        <f t="shared" ca="1" si="15"/>
        <v>2</v>
      </c>
      <c r="F145">
        <f t="shared" ca="1" si="15"/>
        <v>3</v>
      </c>
      <c r="G145">
        <f ca="1">ROUND(RAND()*5+0.5,0)+F145</f>
        <v>6</v>
      </c>
      <c r="H145">
        <f ca="1">ROUND(RAND()*5+0.5,0)</f>
        <v>1</v>
      </c>
      <c r="I145">
        <f ca="1">ROUND(RAND()*5+0.5,0)</f>
        <v>2</v>
      </c>
      <c r="J145" t="str">
        <f ca="1">CHAR(H145+108)</f>
        <v>m</v>
      </c>
      <c r="K145" t="str">
        <f ca="1">CHAR($H145+109)</f>
        <v>n</v>
      </c>
      <c r="L145" t="str">
        <f ca="1">CHAR($H145+110)</f>
        <v>o</v>
      </c>
    </row>
    <row r="146" spans="1:12" ht="15" x14ac:dyDescent="0.2">
      <c r="A146">
        <v>4</v>
      </c>
      <c r="B146" s="1" t="str">
        <f ca="1">"("&amp;K146&amp;" + "&amp;$F146&amp;") · ("&amp;K146&amp;" - "&amp;$F146&amp;")"</f>
        <v>(n + 4) · (n - 4)</v>
      </c>
      <c r="C146" s="1" t="str">
        <f ca="1">K146&amp;"² - "&amp;F146*F146</f>
        <v>n² - 16</v>
      </c>
      <c r="E146">
        <f t="shared" ca="1" si="15"/>
        <v>1</v>
      </c>
      <c r="F146">
        <f t="shared" ca="1" si="15"/>
        <v>4</v>
      </c>
      <c r="G146">
        <f ca="1">ROUND(RAND()*5+0.5,0)+F146</f>
        <v>9</v>
      </c>
      <c r="H146">
        <f ca="1">ROUND(RAND()*5+0.5,0)</f>
        <v>1</v>
      </c>
      <c r="I146">
        <f ca="1">ROUND(RAND()*5+0.5,0)+E146</f>
        <v>4</v>
      </c>
      <c r="J146" t="str">
        <f ca="1">CHAR(H146+108)</f>
        <v>m</v>
      </c>
      <c r="K146" t="str">
        <f ca="1">CHAR($H146+109)</f>
        <v>n</v>
      </c>
      <c r="L146" t="str">
        <f ca="1">CHAR($H146+110)</f>
        <v>o</v>
      </c>
    </row>
    <row r="147" spans="1:12" ht="15" x14ac:dyDescent="0.2">
      <c r="A147">
        <v>5</v>
      </c>
      <c r="B147" s="1" t="str">
        <f ca="1">"("&amp;K147&amp;" + "&amp;$F147&amp;") · ("&amp;K147&amp;" - "&amp;$F147&amp;")"</f>
        <v>(p + 5) · (p - 5)</v>
      </c>
      <c r="C147" s="1" t="str">
        <f ca="1">K147&amp;"² - "&amp;F147*F147</f>
        <v>p² - 25</v>
      </c>
      <c r="E147">
        <f t="shared" ca="1" si="15"/>
        <v>1</v>
      </c>
      <c r="F147">
        <f t="shared" ca="1" si="15"/>
        <v>5</v>
      </c>
      <c r="G147">
        <f ca="1">ROUND(RAND()*5+0.5,0)+F147</f>
        <v>7</v>
      </c>
      <c r="H147">
        <f ca="1">ROUND(RAND()*5+0.5,0)</f>
        <v>3</v>
      </c>
      <c r="I147">
        <f ca="1">ROUND(RAND()*5+0.5,0)</f>
        <v>5</v>
      </c>
      <c r="J147" t="str">
        <f ca="1">CHAR(H147+108)</f>
        <v>o</v>
      </c>
      <c r="K147" t="str">
        <f ca="1">CHAR($H147+109)</f>
        <v>p</v>
      </c>
      <c r="L147" t="str">
        <f ca="1">CHAR($H147+110)</f>
        <v>q</v>
      </c>
    </row>
    <row r="148" spans="1:12" ht="15" x14ac:dyDescent="0.2">
      <c r="B148" s="1"/>
      <c r="C148" s="1"/>
    </row>
    <row r="149" spans="1:12" ht="15" x14ac:dyDescent="0.2">
      <c r="A149">
        <f ca="1">ROUND(RAND()*MAX(A143:A148)+0.5,0)</f>
        <v>3</v>
      </c>
      <c r="B149" s="1" t="str">
        <f ca="1">VLOOKUP($A149,$A143:$C147,2)</f>
        <v>(n + 3) · (n - 3)</v>
      </c>
      <c r="C149" s="1" t="str">
        <f ca="1">VLOOKUP($A149,$A143:$C147,3)</f>
        <v>n² - 9</v>
      </c>
    </row>
    <row r="152" spans="1:12" x14ac:dyDescent="0.2">
      <c r="A152">
        <v>16</v>
      </c>
      <c r="B152" t="s">
        <v>5</v>
      </c>
      <c r="C152" t="s">
        <v>6</v>
      </c>
      <c r="E152" t="s">
        <v>7</v>
      </c>
      <c r="F152" t="s">
        <v>7</v>
      </c>
      <c r="G152" t="s">
        <v>7</v>
      </c>
      <c r="H152" t="s">
        <v>7</v>
      </c>
      <c r="I152" t="s">
        <v>7</v>
      </c>
    </row>
    <row r="153" spans="1:12" ht="15" x14ac:dyDescent="0.2">
      <c r="A153">
        <v>1</v>
      </c>
      <c r="B153" s="1" t="str">
        <f ca="1">"("&amp;E153&amp;K153&amp;" + "&amp;$F153&amp;") · ("&amp;E153&amp;K153&amp;" - "&amp;$F153&amp;")"</f>
        <v>(1o + 2) · (1o - 2)</v>
      </c>
      <c r="C153" s="1" t="str">
        <f ca="1">E153*E153&amp;K153&amp;"² - "&amp;F153*F153</f>
        <v>1o² - 4</v>
      </c>
      <c r="E153">
        <f t="shared" ref="E153:F157" ca="1" si="16">ROUND(RAND()*5+0.5,0)</f>
        <v>1</v>
      </c>
      <c r="F153">
        <f t="shared" ca="1" si="16"/>
        <v>2</v>
      </c>
      <c r="G153">
        <f ca="1">ROUND(RAND()*5+0.5,0)+F153</f>
        <v>5</v>
      </c>
      <c r="H153">
        <f ca="1">ROUND(RAND()*5+0.5,0)</f>
        <v>2</v>
      </c>
      <c r="I153">
        <f ca="1">ROUND(RAND()*5+0.5,0)</f>
        <v>5</v>
      </c>
      <c r="J153" t="str">
        <f ca="1">CHAR(H153+108)</f>
        <v>n</v>
      </c>
      <c r="K153" t="str">
        <f ca="1">CHAR($H153+109)</f>
        <v>o</v>
      </c>
      <c r="L153" t="str">
        <f ca="1">CHAR($H153+110)</f>
        <v>p</v>
      </c>
    </row>
    <row r="154" spans="1:12" ht="15" x14ac:dyDescent="0.2">
      <c r="A154">
        <v>2</v>
      </c>
      <c r="B154" s="1" t="str">
        <f ca="1">"("&amp;E154&amp;K154&amp;" + "&amp;$F154&amp;") · ("&amp;E154&amp;K154&amp;" - "&amp;$F154&amp;")"</f>
        <v>(1n + 1) · (1n - 1)</v>
      </c>
      <c r="C154" s="1" t="str">
        <f ca="1">E154*E154&amp;K154&amp;"² - "&amp;F154*F154</f>
        <v>1n² - 1</v>
      </c>
      <c r="E154">
        <f t="shared" ca="1" si="16"/>
        <v>1</v>
      </c>
      <c r="F154">
        <f t="shared" ca="1" si="16"/>
        <v>1</v>
      </c>
      <c r="G154">
        <f ca="1">ROUND(RAND()*5+0.5,0)+F154</f>
        <v>6</v>
      </c>
      <c r="H154">
        <f ca="1">ROUND(RAND()*5+0.5,0)</f>
        <v>1</v>
      </c>
      <c r="I154">
        <f ca="1">ROUND(RAND()*5+0.5,0)+E154</f>
        <v>5</v>
      </c>
      <c r="J154" t="str">
        <f ca="1">CHAR(H154+108)</f>
        <v>m</v>
      </c>
      <c r="K154" t="str">
        <f ca="1">CHAR($H154+109)</f>
        <v>n</v>
      </c>
      <c r="L154" t="str">
        <f ca="1">CHAR($H154+110)</f>
        <v>o</v>
      </c>
    </row>
    <row r="155" spans="1:12" ht="15" x14ac:dyDescent="0.2">
      <c r="A155">
        <v>3</v>
      </c>
      <c r="B155" s="1" t="str">
        <f ca="1">"("&amp;E155&amp;K155&amp;" + "&amp;$F155&amp;") · ("&amp;E155&amp;K155&amp;" - "&amp;$F155&amp;")"</f>
        <v>(1n + 3) · (1n - 3)</v>
      </c>
      <c r="C155" s="1" t="str">
        <f ca="1">E155*E155&amp;K155&amp;"² - "&amp;F155*F155</f>
        <v>1n² - 9</v>
      </c>
      <c r="E155">
        <f t="shared" ca="1" si="16"/>
        <v>1</v>
      </c>
      <c r="F155">
        <f t="shared" ca="1" si="16"/>
        <v>3</v>
      </c>
      <c r="G155">
        <f ca="1">ROUND(RAND()*5+0.5,0)+F155</f>
        <v>6</v>
      </c>
      <c r="H155">
        <f ca="1">ROUND(RAND()*5+0.5,0)</f>
        <v>1</v>
      </c>
      <c r="I155">
        <f ca="1">ROUND(RAND()*5+0.5,0)</f>
        <v>1</v>
      </c>
      <c r="J155" t="str">
        <f ca="1">CHAR(H155+108)</f>
        <v>m</v>
      </c>
      <c r="K155" t="str">
        <f ca="1">CHAR($H155+109)</f>
        <v>n</v>
      </c>
      <c r="L155" t="str">
        <f ca="1">CHAR($H155+110)</f>
        <v>o</v>
      </c>
    </row>
    <row r="156" spans="1:12" ht="15" x14ac:dyDescent="0.2">
      <c r="A156">
        <v>4</v>
      </c>
      <c r="B156" s="1" t="str">
        <f ca="1">"("&amp;E156&amp;K156&amp;" + "&amp;$F156&amp;") · ("&amp;E156&amp;K156&amp;" - "&amp;$F156&amp;")"</f>
        <v>(2p + 3) · (2p - 3)</v>
      </c>
      <c r="C156" s="1" t="str">
        <f ca="1">E156*E156&amp;K156&amp;"² - "&amp;F156*F156</f>
        <v>4p² - 9</v>
      </c>
      <c r="E156">
        <f t="shared" ca="1" si="16"/>
        <v>2</v>
      </c>
      <c r="F156">
        <f t="shared" ca="1" si="16"/>
        <v>3</v>
      </c>
      <c r="G156">
        <f ca="1">ROUND(RAND()*5+0.5,0)+F156</f>
        <v>8</v>
      </c>
      <c r="H156">
        <f ca="1">ROUND(RAND()*5+0.5,0)</f>
        <v>3</v>
      </c>
      <c r="I156">
        <f ca="1">ROUND(RAND()*5+0.5,0)+E156</f>
        <v>5</v>
      </c>
      <c r="J156" t="str">
        <f ca="1">CHAR(H156+108)</f>
        <v>o</v>
      </c>
      <c r="K156" t="str">
        <f ca="1">CHAR($H156+109)</f>
        <v>p</v>
      </c>
      <c r="L156" t="str">
        <f ca="1">CHAR($H156+110)</f>
        <v>q</v>
      </c>
    </row>
    <row r="157" spans="1:12" ht="15" x14ac:dyDescent="0.2">
      <c r="A157">
        <v>5</v>
      </c>
      <c r="B157" s="1" t="str">
        <f ca="1">"("&amp;E157&amp;K157&amp;" + "&amp;$F157&amp;") · ("&amp;E157&amp;K157&amp;" - "&amp;$F157&amp;")"</f>
        <v>(4r + 4) · (4r - 4)</v>
      </c>
      <c r="C157" s="1" t="str">
        <f ca="1">E157*E157&amp;K157&amp;"² - "&amp;F157*F157</f>
        <v>16r² - 16</v>
      </c>
      <c r="E157">
        <f t="shared" ca="1" si="16"/>
        <v>4</v>
      </c>
      <c r="F157">
        <f t="shared" ca="1" si="16"/>
        <v>4</v>
      </c>
      <c r="G157">
        <f ca="1">ROUND(RAND()*5+0.5,0)+F157</f>
        <v>9</v>
      </c>
      <c r="H157">
        <f ca="1">ROUND(RAND()*5+0.5,0)</f>
        <v>5</v>
      </c>
      <c r="I157">
        <f ca="1">ROUND(RAND()*5+0.5,0)</f>
        <v>4</v>
      </c>
      <c r="J157" t="str">
        <f ca="1">CHAR(H157+108)</f>
        <v>q</v>
      </c>
      <c r="K157" t="str">
        <f ca="1">CHAR($H157+109)</f>
        <v>r</v>
      </c>
      <c r="L157" t="str">
        <f ca="1">CHAR($H157+110)</f>
        <v>s</v>
      </c>
    </row>
    <row r="158" spans="1:12" ht="15" x14ac:dyDescent="0.2">
      <c r="B158" s="1"/>
      <c r="C158" s="1"/>
    </row>
    <row r="159" spans="1:12" ht="15" x14ac:dyDescent="0.2">
      <c r="A159">
        <f ca="1">ROUND(RAND()*MAX(A153:A158)+0.5,0)</f>
        <v>3</v>
      </c>
      <c r="B159" s="1" t="str">
        <f ca="1">VLOOKUP($A159,$A153:$C157,2)</f>
        <v>(1n + 3) · (1n - 3)</v>
      </c>
      <c r="C159" s="1" t="str">
        <f ca="1">VLOOKUP($A159,$A153:$C157,3)</f>
        <v>1n² - 9</v>
      </c>
    </row>
    <row r="161" spans="1:12" ht="15.75" x14ac:dyDescent="0.25">
      <c r="B161" s="2" t="s">
        <v>1</v>
      </c>
    </row>
    <row r="162" spans="1:12" x14ac:dyDescent="0.2">
      <c r="A162">
        <v>16</v>
      </c>
      <c r="B162" t="s">
        <v>5</v>
      </c>
      <c r="C162" t="s">
        <v>6</v>
      </c>
      <c r="E162" t="s">
        <v>7</v>
      </c>
      <c r="F162" t="s">
        <v>7</v>
      </c>
      <c r="G162" t="s">
        <v>7</v>
      </c>
      <c r="H162" t="s">
        <v>7</v>
      </c>
      <c r="I162" t="s">
        <v>7</v>
      </c>
    </row>
    <row r="163" spans="1:12" ht="15" x14ac:dyDescent="0.2">
      <c r="A163">
        <v>1</v>
      </c>
      <c r="B163" s="1" t="str">
        <f ca="1">J163&amp;"² · "&amp;E163&amp;J163&amp;K163&amp;" + "&amp;F163&amp;K163&amp;"²"&amp;J163&amp;" · "&amp;G163&amp;J163&amp;" - "&amp;H163&amp;J163&amp;" ·"&amp;I163&amp;J163&amp;"²"&amp;K163</f>
        <v>q² · 2qr + 5r²q · 9q - 5q ·1q²r</v>
      </c>
      <c r="C163" s="1" t="str">
        <f ca="1">E163-H163*I163&amp;J163&amp;"³"&amp;K163&amp;" + "&amp;F163*G163&amp;J163&amp;"²"&amp;K163&amp;"²"</f>
        <v>-3q³r + 45q²r²</v>
      </c>
      <c r="E163">
        <f t="shared" ref="E163:F167" ca="1" si="17">ROUND(RAND()*5+0.5,0)</f>
        <v>2</v>
      </c>
      <c r="F163">
        <f t="shared" ca="1" si="17"/>
        <v>5</v>
      </c>
      <c r="G163">
        <f ca="1">ROUND(RAND()*5+0.5,0)+F163</f>
        <v>9</v>
      </c>
      <c r="H163">
        <f ca="1">ROUND(RAND()*5+0.5,0)</f>
        <v>5</v>
      </c>
      <c r="I163">
        <f ca="1">ROUND(RAND()*5+0.5,0)</f>
        <v>1</v>
      </c>
      <c r="J163" t="str">
        <f ca="1">CHAR(H163+108)</f>
        <v>q</v>
      </c>
      <c r="K163" t="str">
        <f ca="1">CHAR($H163+109)</f>
        <v>r</v>
      </c>
      <c r="L163" t="str">
        <f ca="1">CHAR($H163+110)</f>
        <v>s</v>
      </c>
    </row>
    <row r="164" spans="1:12" ht="15" x14ac:dyDescent="0.2">
      <c r="A164">
        <v>2</v>
      </c>
      <c r="B164" s="1" t="str">
        <f ca="1">J164&amp;"² · "&amp;E164&amp;J164&amp;K164&amp;" + "&amp;F164&amp;K164&amp;"²"&amp;J164&amp;" · "&amp;G164&amp;J164&amp;" - "&amp;H164&amp;J164&amp;" ·"&amp;I164&amp;J164&amp;"²"&amp;K164</f>
        <v>m² · 1mn + 2n²m · 5m - 1m ·4m²n</v>
      </c>
      <c r="C164" s="1" t="str">
        <f ca="1">E164-H164*I164&amp;J164&amp;"³"&amp;K164&amp;" + "&amp;F164*G164&amp;J164&amp;"²"&amp;K164&amp;"²"</f>
        <v>-3m³n + 10m²n²</v>
      </c>
      <c r="E164">
        <f t="shared" ca="1" si="17"/>
        <v>1</v>
      </c>
      <c r="F164">
        <f t="shared" ca="1" si="17"/>
        <v>2</v>
      </c>
      <c r="G164">
        <f ca="1">ROUND(RAND()*5+0.5,0)+F164</f>
        <v>5</v>
      </c>
      <c r="H164">
        <f ca="1">ROUND(RAND()*5+0.5,0)</f>
        <v>1</v>
      </c>
      <c r="I164">
        <f ca="1">ROUND(RAND()*5+0.5,0)+E164</f>
        <v>4</v>
      </c>
      <c r="J164" t="str">
        <f ca="1">CHAR(H164+108)</f>
        <v>m</v>
      </c>
      <c r="K164" t="str">
        <f ca="1">CHAR($H164+109)</f>
        <v>n</v>
      </c>
      <c r="L164" t="str">
        <f ca="1">CHAR($H164+110)</f>
        <v>o</v>
      </c>
    </row>
    <row r="165" spans="1:12" ht="15" x14ac:dyDescent="0.2">
      <c r="A165">
        <v>3</v>
      </c>
      <c r="B165" s="1" t="str">
        <f ca="1">J165&amp;"² · "&amp;E165&amp;J165&amp;K165&amp;" + "&amp;F165&amp;K165&amp;"²"&amp;J165&amp;" · "&amp;G165&amp;J165&amp;" - "&amp;H165&amp;J165&amp;" ·"&amp;I165&amp;J165&amp;"²"&amp;K165</f>
        <v>n² · 4no + 4o²n · 7n - 2n ·3n²o</v>
      </c>
      <c r="C165" s="1" t="str">
        <f ca="1">E165-H165*I165&amp;J165&amp;"³"&amp;K165&amp;" + "&amp;F165*G165&amp;J165&amp;"²"&amp;K165&amp;"²"</f>
        <v>-2n³o + 28n²o²</v>
      </c>
      <c r="E165">
        <f t="shared" ca="1" si="17"/>
        <v>4</v>
      </c>
      <c r="F165">
        <f t="shared" ca="1" si="17"/>
        <v>4</v>
      </c>
      <c r="G165">
        <f ca="1">ROUND(RAND()*5+0.5,0)+F165</f>
        <v>7</v>
      </c>
      <c r="H165">
        <f ca="1">ROUND(RAND()*5+0.5,0)</f>
        <v>2</v>
      </c>
      <c r="I165">
        <f ca="1">ROUND(RAND()*5+0.5,0)</f>
        <v>3</v>
      </c>
      <c r="J165" t="str">
        <f ca="1">CHAR(H165+108)</f>
        <v>n</v>
      </c>
      <c r="K165" t="str">
        <f ca="1">CHAR($H165+109)</f>
        <v>o</v>
      </c>
      <c r="L165" t="str">
        <f ca="1">CHAR($H165+110)</f>
        <v>p</v>
      </c>
    </row>
    <row r="166" spans="1:12" ht="15" x14ac:dyDescent="0.2">
      <c r="A166">
        <v>4</v>
      </c>
      <c r="B166" s="1" t="str">
        <f ca="1">J166&amp;"² · "&amp;E166&amp;J166&amp;K166&amp;" + "&amp;F166&amp;K166&amp;"²"&amp;J166&amp;" · "&amp;G166&amp;J166&amp;" - "&amp;H166&amp;J166&amp;" ·"&amp;I166&amp;J166&amp;"²"&amp;K166</f>
        <v>m² · 1mn + 1n²m · 6m - 1m ·2m²n</v>
      </c>
      <c r="C166" s="1" t="str">
        <f ca="1">E166-H166*I166&amp;J166&amp;"³"&amp;K166&amp;" + "&amp;F166*G166&amp;J166&amp;"²"&amp;K166&amp;"²"</f>
        <v>-1m³n + 6m²n²</v>
      </c>
      <c r="E166">
        <f t="shared" ca="1" si="17"/>
        <v>1</v>
      </c>
      <c r="F166">
        <f t="shared" ca="1" si="17"/>
        <v>1</v>
      </c>
      <c r="G166">
        <f ca="1">ROUND(RAND()*5+0.5,0)+F166</f>
        <v>6</v>
      </c>
      <c r="H166">
        <f ca="1">ROUND(RAND()*5+0.5,0)</f>
        <v>1</v>
      </c>
      <c r="I166">
        <f ca="1">ROUND(RAND()*5+0.5,0)+E166</f>
        <v>2</v>
      </c>
      <c r="J166" t="str">
        <f ca="1">CHAR(H166+108)</f>
        <v>m</v>
      </c>
      <c r="K166" t="str">
        <f ca="1">CHAR($H166+109)</f>
        <v>n</v>
      </c>
      <c r="L166" t="str">
        <f ca="1">CHAR($H166+110)</f>
        <v>o</v>
      </c>
    </row>
    <row r="167" spans="1:12" ht="15" x14ac:dyDescent="0.2">
      <c r="A167">
        <v>5</v>
      </c>
      <c r="B167" s="1" t="str">
        <f ca="1">J167&amp;"² · "&amp;E167&amp;J167&amp;K167&amp;" + "&amp;F167&amp;K167&amp;"²"&amp;J167&amp;" · "&amp;G167&amp;J167&amp;" - "&amp;H167&amp;J167&amp;" ·"&amp;I167&amp;J167&amp;"²"&amp;K167</f>
        <v>n² · 3no + 3o²n · 7n - 2n ·5n²o</v>
      </c>
      <c r="C167" s="1" t="str">
        <f ca="1">E167-H167*I167&amp;J167&amp;"³"&amp;K167&amp;" + "&amp;F167*G167&amp;J167&amp;"²"&amp;K167&amp;"²"</f>
        <v>-7n³o + 21n²o²</v>
      </c>
      <c r="E167">
        <f t="shared" ca="1" si="17"/>
        <v>3</v>
      </c>
      <c r="F167">
        <f t="shared" ca="1" si="17"/>
        <v>3</v>
      </c>
      <c r="G167">
        <f ca="1">ROUND(RAND()*5+0.5,0)+F167</f>
        <v>7</v>
      </c>
      <c r="H167">
        <f ca="1">ROUND(RAND()*5+0.5,0)</f>
        <v>2</v>
      </c>
      <c r="I167">
        <f ca="1">ROUND(RAND()*5+0.5,0)</f>
        <v>5</v>
      </c>
      <c r="J167" t="str">
        <f ca="1">CHAR(H167+108)</f>
        <v>n</v>
      </c>
      <c r="K167" t="str">
        <f ca="1">CHAR($H167+109)</f>
        <v>o</v>
      </c>
      <c r="L167" t="str">
        <f ca="1">CHAR($H167+110)</f>
        <v>p</v>
      </c>
    </row>
    <row r="168" spans="1:12" ht="15" x14ac:dyDescent="0.2">
      <c r="B168" s="1"/>
      <c r="C168" s="1"/>
    </row>
    <row r="169" spans="1:12" ht="15" x14ac:dyDescent="0.2">
      <c r="A169">
        <f ca="1">ROUND(RAND()*MAX(A163:A168)+0.5,0)</f>
        <v>2</v>
      </c>
      <c r="B169" s="1" t="str">
        <f ca="1">VLOOKUP($A169,$A163:$C167,2)</f>
        <v>m² · 1mn + 2n²m · 5m - 1m ·4m²n</v>
      </c>
      <c r="C169" s="1" t="str">
        <f ca="1">VLOOKUP($A169,$A163:$C167,3)</f>
        <v>-3m³n + 10m²n²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F59" sqref="F59"/>
    </sheetView>
  </sheetViews>
  <sheetFormatPr baseColWidth="10" defaultRowHeight="15" x14ac:dyDescent="0.2"/>
  <cols>
    <col min="1" max="1" width="3.5703125" style="1" bestFit="1" customWidth="1"/>
    <col min="2" max="2" width="1.140625" style="1" customWidth="1"/>
    <col min="3" max="3" width="26.42578125" style="1" bestFit="1" customWidth="1"/>
    <col min="4" max="5" width="11.42578125" style="1"/>
    <col min="6" max="6" width="27.42578125" style="1" bestFit="1" customWidth="1"/>
    <col min="7" max="16384" width="11.42578125" style="1"/>
  </cols>
  <sheetData>
    <row r="1" spans="1:6" x14ac:dyDescent="0.2">
      <c r="A1" s="29" t="s">
        <v>80</v>
      </c>
      <c r="B1" s="29"/>
      <c r="C1" s="29"/>
      <c r="D1" s="29"/>
      <c r="E1" s="29" t="s">
        <v>6</v>
      </c>
      <c r="F1" s="29"/>
    </row>
    <row r="2" spans="1:6" x14ac:dyDescent="0.2">
      <c r="A2" s="20"/>
      <c r="B2" s="20"/>
      <c r="C2" s="20"/>
      <c r="D2" s="20"/>
      <c r="E2" s="20"/>
      <c r="F2" s="20"/>
    </row>
    <row r="3" spans="1:6" x14ac:dyDescent="0.2">
      <c r="A3" s="1" t="str">
        <f>B3&amp;")"</f>
        <v>1)</v>
      </c>
      <c r="B3" s="1">
        <v>1</v>
      </c>
      <c r="C3" s="1" t="str">
        <f ca="1">VLOOKUP(B3,Tabelle3!$B$3:$L$39,10,FALSE)</f>
        <v>12 z³y - 16 z²y</v>
      </c>
      <c r="D3" s="21"/>
      <c r="F3" s="1" t="str">
        <f ca="1">VLOOKUP(B3,Tabelle3!$B$3:$L$39,11,FALSE)</f>
        <v>= 4 z²y · (3z - 4)</v>
      </c>
    </row>
    <row r="4" spans="1:6" x14ac:dyDescent="0.2">
      <c r="D4" s="21"/>
    </row>
    <row r="5" spans="1:6" x14ac:dyDescent="0.2">
      <c r="A5" s="1" t="str">
        <f>B5&amp;")"</f>
        <v>2)</v>
      </c>
      <c r="B5" s="1">
        <f>B3+1</f>
        <v>2</v>
      </c>
      <c r="C5" s="1" t="str">
        <f ca="1">VLOOKUP(B5,Tabelle3!$B$3:$L$39,10,FALSE)</f>
        <v>8 d³c + 40 d²c² - 8dc³</v>
      </c>
      <c r="D5" s="21"/>
      <c r="F5" s="1" t="str">
        <f ca="1">VLOOKUP(B5,Tabelle3!$B$3:$L$39,11,FALSE)</f>
        <v>= 8 cd · (1d² + 5dc - 1c²)</v>
      </c>
    </row>
    <row r="6" spans="1:6" x14ac:dyDescent="0.2">
      <c r="D6" s="21"/>
    </row>
    <row r="7" spans="1:6" x14ac:dyDescent="0.2">
      <c r="A7" s="1" t="str">
        <f t="shared" ref="A7" si="0">B7&amp;")"</f>
        <v>3)</v>
      </c>
      <c r="B7" s="1">
        <f t="shared" ref="B7" si="1">B5+1</f>
        <v>3</v>
      </c>
      <c r="C7" s="1" t="str">
        <f ca="1">VLOOKUP(B7,Tabelle3!$B$3:$L$39,10,FALSE)</f>
        <v>36 x²d - 16 xd² + 4c²d</v>
      </c>
      <c r="D7" s="21"/>
      <c r="F7" s="1" t="str">
        <f ca="1">VLOOKUP(B7,Tabelle3!$B$3:$L$39,11,FALSE)</f>
        <v>= 4 d · (9x² - 4xd + 1c²)</v>
      </c>
    </row>
    <row r="8" spans="1:6" x14ac:dyDescent="0.2">
      <c r="D8" s="21"/>
    </row>
    <row r="9" spans="1:6" x14ac:dyDescent="0.2">
      <c r="A9" s="1" t="str">
        <f t="shared" ref="A9" si="2">B9&amp;")"</f>
        <v>4)</v>
      </c>
      <c r="B9" s="1">
        <f t="shared" ref="B9" si="3">B7+1</f>
        <v>4</v>
      </c>
      <c r="C9" s="1" t="str">
        <f ca="1">VLOOKUP(B9,Tabelle3!$B$3:$L$39,10,FALSE)</f>
        <v>24 z³d + 36 z²</v>
      </c>
      <c r="D9" s="21"/>
      <c r="F9" s="1" t="str">
        <f ca="1">VLOOKUP(B9,Tabelle3!$B$3:$L$39,11,FALSE)</f>
        <v>= 12 z² · (2zd + 3)</v>
      </c>
    </row>
    <row r="10" spans="1:6" x14ac:dyDescent="0.2">
      <c r="D10" s="21"/>
    </row>
    <row r="11" spans="1:6" x14ac:dyDescent="0.2">
      <c r="A11" s="1" t="str">
        <f t="shared" ref="A11" si="4">B11&amp;")"</f>
        <v>5)</v>
      </c>
      <c r="B11" s="1">
        <f t="shared" ref="B11" si="5">B9+1</f>
        <v>5</v>
      </c>
      <c r="C11" s="1" t="str">
        <f ca="1">VLOOKUP(B11,Tabelle3!$B$3:$L$39,10,FALSE)</f>
        <v>45 x³c - 10 x²c² - 5xc³</v>
      </c>
      <c r="D11" s="21"/>
      <c r="F11" s="1" t="str">
        <f ca="1">VLOOKUP(B11,Tabelle3!$B$3:$L$39,11,FALSE)</f>
        <v>= 5 cx · (9x² - 2xc - 1c²)</v>
      </c>
    </row>
    <row r="12" spans="1:6" x14ac:dyDescent="0.2">
      <c r="D12" s="21"/>
    </row>
    <row r="13" spans="1:6" x14ac:dyDescent="0.2">
      <c r="A13" s="1" t="str">
        <f t="shared" ref="A13" si="6">B13&amp;")"</f>
        <v>6)</v>
      </c>
      <c r="B13" s="1">
        <f t="shared" ref="B13" si="7">B11+1</f>
        <v>6</v>
      </c>
      <c r="C13" s="1" t="str">
        <f ca="1">VLOOKUP(B13,Tabelle3!$B$3:$L$39,10,FALSE)</f>
        <v>4 x²c - 14 x²c² - 2xc²</v>
      </c>
      <c r="D13" s="21"/>
      <c r="F13" s="1" t="str">
        <f ca="1">VLOOKUP(B13,Tabelle3!$B$3:$L$39,11,FALSE)</f>
        <v>= 2 cx · (2x - 7xc - 1c)</v>
      </c>
    </row>
    <row r="14" spans="1:6" x14ac:dyDescent="0.2">
      <c r="D14" s="21"/>
    </row>
    <row r="15" spans="1:6" x14ac:dyDescent="0.2">
      <c r="A15" s="1" t="str">
        <f t="shared" ref="A15" si="8">B15&amp;")"</f>
        <v>7)</v>
      </c>
      <c r="B15" s="1">
        <f t="shared" ref="B15" si="9">B13+1</f>
        <v>7</v>
      </c>
      <c r="C15" s="1" t="str">
        <f ca="1">VLOOKUP(B15,Tabelle3!$B$3:$L$39,10,FALSE)</f>
        <v>66 da² - 18 da</v>
      </c>
      <c r="D15" s="21"/>
      <c r="F15" s="1" t="str">
        <f ca="1">VLOOKUP(B15,Tabelle3!$B$3:$L$39,11,FALSE)</f>
        <v>= 6 da · (11a - 3)</v>
      </c>
    </row>
    <row r="16" spans="1:6" x14ac:dyDescent="0.2">
      <c r="D16" s="21"/>
    </row>
    <row r="17" spans="1:6" x14ac:dyDescent="0.2">
      <c r="A17" s="1" t="str">
        <f t="shared" ref="A17:A53" si="10">B17&amp;")"</f>
        <v>8)</v>
      </c>
      <c r="B17" s="1">
        <f t="shared" ref="B17:B53" si="11">B15+1</f>
        <v>8</v>
      </c>
      <c r="C17" s="1" t="str">
        <f ca="1">VLOOKUP(B17,Tabelle3!$B$3:$L$39,10,FALSE)</f>
        <v>44 z³d - 28 z²d² + 12zd³</v>
      </c>
      <c r="D17" s="21"/>
      <c r="F17" s="1" t="str">
        <f ca="1">VLOOKUP(B17,Tabelle3!$B$3:$L$39,11,FALSE)</f>
        <v>= 4 dz · (11z² - 7zd + 3d²)</v>
      </c>
    </row>
    <row r="18" spans="1:6" x14ac:dyDescent="0.2">
      <c r="D18" s="21"/>
    </row>
    <row r="19" spans="1:6" x14ac:dyDescent="0.2">
      <c r="A19" s="1" t="str">
        <f t="shared" si="10"/>
        <v>9)</v>
      </c>
      <c r="B19" s="1">
        <f t="shared" si="11"/>
        <v>9</v>
      </c>
      <c r="C19" s="1" t="str">
        <f ca="1">VLOOKUP(B19,Tabelle3!$B$3:$L$39,10,FALSE)</f>
        <v>15 y² + 12 yd - 9yd²</v>
      </c>
      <c r="D19" s="21"/>
      <c r="F19" s="1" t="str">
        <f ca="1">VLOOKUP(B19,Tabelle3!$B$3:$L$39,11,FALSE)</f>
        <v>= 3 y · (5y + 4d - 3d²)</v>
      </c>
    </row>
    <row r="20" spans="1:6" x14ac:dyDescent="0.2">
      <c r="D20" s="21"/>
    </row>
    <row r="21" spans="1:6" x14ac:dyDescent="0.2">
      <c r="A21" s="1" t="str">
        <f t="shared" si="10"/>
        <v>10)</v>
      </c>
      <c r="B21" s="1">
        <f t="shared" si="11"/>
        <v>10</v>
      </c>
      <c r="C21" s="1" t="str">
        <f ca="1">VLOOKUP(B21,Tabelle3!$B$3:$L$39,10,FALSE)</f>
        <v>40 ya² + 30 ya³</v>
      </c>
      <c r="D21" s="21"/>
      <c r="F21" s="1" t="str">
        <f ca="1">VLOOKUP(B21,Tabelle3!$B$3:$L$39,11,FALSE)</f>
        <v>= 10 ya² · (4 + 3a)</v>
      </c>
    </row>
    <row r="22" spans="1:6" x14ac:dyDescent="0.2">
      <c r="D22" s="21"/>
    </row>
    <row r="23" spans="1:6" x14ac:dyDescent="0.2">
      <c r="A23" s="1" t="str">
        <f t="shared" si="10"/>
        <v>11)</v>
      </c>
      <c r="B23" s="1">
        <f t="shared" si="11"/>
        <v>11</v>
      </c>
      <c r="C23" s="1" t="str">
        <f ca="1">VLOOKUP(B23,Tabelle3!$B$3:$L$39,10,FALSE)</f>
        <v>30 x³d - 50 x²d² - 10xd³</v>
      </c>
      <c r="D23" s="21"/>
      <c r="F23" s="1" t="str">
        <f ca="1">VLOOKUP(B23,Tabelle3!$B$3:$L$39,11,FALSE)</f>
        <v>= 10 dx · (3x² - 5xd - 1d²)</v>
      </c>
    </row>
    <row r="24" spans="1:6" x14ac:dyDescent="0.2">
      <c r="D24" s="21"/>
    </row>
    <row r="25" spans="1:6" x14ac:dyDescent="0.2">
      <c r="A25" s="1" t="str">
        <f t="shared" si="10"/>
        <v>12)</v>
      </c>
      <c r="B25" s="1">
        <f t="shared" si="11"/>
        <v>12</v>
      </c>
      <c r="C25" s="1" t="str">
        <f ca="1">VLOOKUP(B25,Tabelle3!$B$3:$L$39,10,FALSE)</f>
        <v>22 d²zc - 6 d³zc² - 6dz²</v>
      </c>
      <c r="D25" s="21"/>
      <c r="F25" s="1" t="str">
        <f ca="1">VLOOKUP(B25,Tabelle3!$B$3:$L$39,11,FALSE)</f>
        <v>= 2 dz · (11dc - 3d²c² - 3z)</v>
      </c>
    </row>
    <row r="26" spans="1:6" x14ac:dyDescent="0.2">
      <c r="D26" s="21"/>
    </row>
    <row r="27" spans="1:6" x14ac:dyDescent="0.2">
      <c r="A27" s="1" t="str">
        <f t="shared" si="10"/>
        <v>13)</v>
      </c>
      <c r="B27" s="1">
        <f t="shared" si="11"/>
        <v>13</v>
      </c>
      <c r="C27" s="1" t="str">
        <f ca="1">VLOOKUP(B27,Tabelle3!$B$3:$L$39,10,FALSE)</f>
        <v>36 b² - 36 b</v>
      </c>
      <c r="D27" s="21"/>
      <c r="F27" s="1" t="str">
        <f ca="1">VLOOKUP(B27,Tabelle3!$B$3:$L$39,11,FALSE)</f>
        <v>= 36 b · (1b - 1)</v>
      </c>
    </row>
    <row r="28" spans="1:6" x14ac:dyDescent="0.2">
      <c r="D28" s="21"/>
    </row>
    <row r="29" spans="1:6" x14ac:dyDescent="0.2">
      <c r="A29" s="1" t="str">
        <f t="shared" si="10"/>
        <v>14)</v>
      </c>
      <c r="B29" s="1">
        <f t="shared" si="11"/>
        <v>14</v>
      </c>
      <c r="C29" s="1" t="str">
        <f ca="1">VLOOKUP(B29,Tabelle3!$B$3:$L$39,10,FALSE)</f>
        <v>30 x³z - 9 x²z² + 9xz³</v>
      </c>
      <c r="D29" s="21"/>
      <c r="F29" s="1" t="str">
        <f ca="1">VLOOKUP(B29,Tabelle3!$B$3:$L$39,11,FALSE)</f>
        <v>= 3 zx · (10x² - 3xz + 3z²)</v>
      </c>
    </row>
    <row r="30" spans="1:6" x14ac:dyDescent="0.2">
      <c r="D30" s="21"/>
    </row>
    <row r="31" spans="1:6" x14ac:dyDescent="0.2">
      <c r="A31" s="1" t="str">
        <f t="shared" si="10"/>
        <v>15)</v>
      </c>
      <c r="B31" s="1">
        <f t="shared" si="11"/>
        <v>15</v>
      </c>
      <c r="C31" s="1" t="str">
        <f ca="1">VLOOKUP(B31,Tabelle3!$B$3:$L$39,10,FALSE)</f>
        <v>30 y³x + 18 y²x² + 18yx³</v>
      </c>
      <c r="D31" s="21"/>
      <c r="F31" s="1" t="str">
        <f ca="1">VLOOKUP(B31,Tabelle3!$B$3:$L$39,11,FALSE)</f>
        <v>= 6 xy · (5y² + 3yx + 3x²)</v>
      </c>
    </row>
    <row r="32" spans="1:6" x14ac:dyDescent="0.2">
      <c r="D32" s="21"/>
    </row>
    <row r="33" spans="1:6" x14ac:dyDescent="0.2">
      <c r="A33" s="1" t="str">
        <f t="shared" si="10"/>
        <v>16)</v>
      </c>
      <c r="B33" s="1">
        <f t="shared" si="11"/>
        <v>16</v>
      </c>
      <c r="C33" s="1" t="str">
        <f ca="1">VLOOKUP(B33,Tabelle3!$B$3:$L$39,10,FALSE)</f>
        <v>15 c² - 45 c³</v>
      </c>
      <c r="D33" s="21"/>
      <c r="F33" s="1" t="str">
        <f ca="1">VLOOKUP(B33,Tabelle3!$B$3:$L$39,11,FALSE)</f>
        <v>= 15 c² · (1 - 3c)</v>
      </c>
    </row>
    <row r="34" spans="1:6" x14ac:dyDescent="0.2">
      <c r="D34" s="21"/>
    </row>
    <row r="35" spans="1:6" x14ac:dyDescent="0.2">
      <c r="A35" s="1" t="str">
        <f t="shared" si="10"/>
        <v>17)</v>
      </c>
      <c r="B35" s="1">
        <f t="shared" si="11"/>
        <v>17</v>
      </c>
      <c r="C35" s="1" t="str">
        <f ca="1">VLOOKUP(B35,Tabelle3!$B$3:$L$39,10,FALSE)</f>
        <v>9 d³a - 18 d²a² + 18da³</v>
      </c>
      <c r="D35" s="21"/>
      <c r="F35" s="1" t="str">
        <f ca="1">VLOOKUP(B35,Tabelle3!$B$3:$L$39,11,FALSE)</f>
        <v>= 9 ad · (1d² - 2da + 2a²)</v>
      </c>
    </row>
    <row r="36" spans="1:6" x14ac:dyDescent="0.2">
      <c r="D36" s="21"/>
    </row>
    <row r="37" spans="1:6" x14ac:dyDescent="0.2">
      <c r="A37" s="1" t="str">
        <f t="shared" si="10"/>
        <v>18)</v>
      </c>
      <c r="B37" s="1">
        <f t="shared" si="11"/>
        <v>18</v>
      </c>
      <c r="C37" s="1" t="str">
        <f ca="1">VLOOKUP(B37,Tabelle3!$B$3:$L$39,10,FALSE)</f>
        <v>6 y³b + 6 y²b² + 12yb³</v>
      </c>
      <c r="D37" s="21"/>
      <c r="F37" s="1" t="str">
        <f ca="1">VLOOKUP(B37,Tabelle3!$B$3:$L$39,11,FALSE)</f>
        <v>= 6 by · (1y² + 1yb + 2b²)</v>
      </c>
    </row>
    <row r="38" spans="1:6" x14ac:dyDescent="0.2">
      <c r="D38" s="21"/>
    </row>
    <row r="39" spans="1:6" x14ac:dyDescent="0.2">
      <c r="A39" s="1" t="str">
        <f t="shared" si="10"/>
        <v>19)</v>
      </c>
      <c r="B39" s="1">
        <f t="shared" si="11"/>
        <v>19</v>
      </c>
      <c r="C39" s="1" t="str">
        <f ca="1">VLOOKUP(B39,Tabelle3!$B$3:$L$39,10,FALSE)</f>
        <v>8 c²y² + 48 cy³</v>
      </c>
      <c r="D39" s="21"/>
      <c r="F39" s="1" t="str">
        <f ca="1">VLOOKUP(B39,Tabelle3!$B$3:$L$39,11,FALSE)</f>
        <v>= 8 cy² · (1c + 6y)</v>
      </c>
    </row>
    <row r="40" spans="1:6" x14ac:dyDescent="0.2">
      <c r="D40" s="21"/>
    </row>
    <row r="41" spans="1:6" x14ac:dyDescent="0.2">
      <c r="A41" s="1" t="str">
        <f t="shared" si="10"/>
        <v>20)</v>
      </c>
      <c r="B41" s="1">
        <f t="shared" si="11"/>
        <v>20</v>
      </c>
      <c r="C41" s="1" t="str">
        <f ca="1">VLOOKUP(B41,Tabelle3!$B$3:$L$39,10,FALSE)</f>
        <v>20 c³z - 48 c²z² + 12cz³</v>
      </c>
      <c r="D41" s="21"/>
      <c r="F41" s="1" t="str">
        <f ca="1">VLOOKUP(B41,Tabelle3!$B$3:$L$39,11,FALSE)</f>
        <v>= 4 zc · (5c² - 12cz + 3z²)</v>
      </c>
    </row>
    <row r="42" spans="1:6" x14ac:dyDescent="0.2">
      <c r="D42" s="21"/>
    </row>
    <row r="43" spans="1:6" x14ac:dyDescent="0.2">
      <c r="A43" s="1" t="str">
        <f t="shared" si="10"/>
        <v>21)</v>
      </c>
      <c r="B43" s="1">
        <f t="shared" si="11"/>
        <v>21</v>
      </c>
      <c r="C43" s="1" t="str">
        <f ca="1">VLOOKUP(B43,Tabelle3!$B$3:$L$39,10,FALSE)</f>
        <v>9 x³z - 24 x²z² - 9xz³</v>
      </c>
      <c r="D43" s="21"/>
      <c r="F43" s="1" t="str">
        <f ca="1">VLOOKUP(B43,Tabelle3!$B$3:$L$39,11,FALSE)</f>
        <v>= 3 zx · (3x² - 8xz - 3z²)</v>
      </c>
    </row>
    <row r="44" spans="1:6" x14ac:dyDescent="0.2">
      <c r="D44" s="21"/>
    </row>
    <row r="45" spans="1:6" x14ac:dyDescent="0.2">
      <c r="A45" s="1" t="str">
        <f t="shared" si="10"/>
        <v>22)</v>
      </c>
      <c r="B45" s="1">
        <f t="shared" si="11"/>
        <v>22</v>
      </c>
      <c r="C45" s="1" t="str">
        <f ca="1">VLOOKUP(B45,Tabelle3!$B$3:$L$39,10,FALSE)</f>
        <v>36 x²d - 28 xd²</v>
      </c>
      <c r="D45" s="21"/>
      <c r="F45" s="1" t="str">
        <f ca="1">VLOOKUP(B45,Tabelle3!$B$3:$L$39,11,FALSE)</f>
        <v>= 4 xd · (9x - 7d)</v>
      </c>
    </row>
    <row r="46" spans="1:6" x14ac:dyDescent="0.2">
      <c r="D46" s="21"/>
    </row>
    <row r="47" spans="1:6" x14ac:dyDescent="0.2">
      <c r="A47" s="1" t="str">
        <f t="shared" si="10"/>
        <v>23)</v>
      </c>
      <c r="B47" s="1">
        <f t="shared" si="11"/>
        <v>23</v>
      </c>
      <c r="C47" s="1" t="str">
        <f ca="1">VLOOKUP(B47,Tabelle3!$B$3:$L$39,10,FALSE)</f>
        <v>8 x³z - 24 x²z² - 8xz³</v>
      </c>
      <c r="D47" s="21"/>
      <c r="F47" s="1" t="str">
        <f ca="1">VLOOKUP(B47,Tabelle3!$B$3:$L$39,11,FALSE)</f>
        <v>= 8 zx · (1x² - 3xz - 1z²)</v>
      </c>
    </row>
    <row r="48" spans="1:6" x14ac:dyDescent="0.2">
      <c r="D48" s="21"/>
    </row>
    <row r="49" spans="1:6" x14ac:dyDescent="0.2">
      <c r="A49" s="1" t="str">
        <f t="shared" si="10"/>
        <v>24)</v>
      </c>
      <c r="B49" s="1">
        <f t="shared" si="11"/>
        <v>24</v>
      </c>
      <c r="C49" s="1" t="str">
        <f ca="1">VLOOKUP(B49,Tabelle3!$B$3:$L$39,10,FALSE)</f>
        <v>24 z³d - 30 z²d² + 12zd³</v>
      </c>
      <c r="D49" s="21"/>
      <c r="F49" s="1" t="str">
        <f ca="1">VLOOKUP(B49,Tabelle3!$B$3:$L$39,11,FALSE)</f>
        <v>= 6 dz · (4z² - 5zd + 2d²)</v>
      </c>
    </row>
    <row r="50" spans="1:6" x14ac:dyDescent="0.2">
      <c r="D50" s="21"/>
    </row>
    <row r="51" spans="1:6" x14ac:dyDescent="0.2">
      <c r="A51" s="1" t="str">
        <f t="shared" si="10"/>
        <v>25)</v>
      </c>
      <c r="B51" s="1">
        <f t="shared" si="11"/>
        <v>25</v>
      </c>
      <c r="C51" s="1" t="str">
        <f ca="1">VLOOKUP(B51,Tabelle3!$B$3:$L$39,10,FALSE)</f>
        <v>15 b - 45 b³</v>
      </c>
      <c r="D51" s="21"/>
      <c r="F51" s="1" t="str">
        <f ca="1">VLOOKUP(B51,Tabelle3!$B$3:$L$39,11,FALSE)</f>
        <v>= 15 b · (1 - 3b²)</v>
      </c>
    </row>
    <row r="52" spans="1:6" x14ac:dyDescent="0.2">
      <c r="D52" s="21"/>
    </row>
    <row r="53" spans="1:6" x14ac:dyDescent="0.2">
      <c r="A53" s="1" t="str">
        <f t="shared" si="10"/>
        <v>26)</v>
      </c>
      <c r="B53" s="1">
        <f t="shared" si="11"/>
        <v>26</v>
      </c>
      <c r="C53" s="1" t="str">
        <f ca="1">VLOOKUP(B53,Tabelle3!$B$3:$L$39,10,FALSE)</f>
        <v>36 z³d - 16 z²d² - 12zd³</v>
      </c>
      <c r="D53" s="21"/>
      <c r="F53" s="1" t="str">
        <f ca="1">VLOOKUP(B53,Tabelle3!$B$3:$L$39,11,FALSE)</f>
        <v>= 4 dz · (9z² - 4zd - 3d²)</v>
      </c>
    </row>
    <row r="54" spans="1:6" x14ac:dyDescent="0.2">
      <c r="D54" s="21"/>
    </row>
    <row r="55" spans="1:6" x14ac:dyDescent="0.2">
      <c r="C55" t="s">
        <v>82</v>
      </c>
      <c r="D55" s="21"/>
      <c r="F55" t="s">
        <v>81</v>
      </c>
    </row>
  </sheetData>
  <mergeCells count="2">
    <mergeCell ref="A1:D1"/>
    <mergeCell ref="E1:F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I29" sqref="I29"/>
    </sheetView>
  </sheetViews>
  <sheetFormatPr baseColWidth="10" defaultRowHeight="14.25" x14ac:dyDescent="0.2"/>
  <cols>
    <col min="1" max="1" width="6.28515625" style="22" customWidth="1"/>
    <col min="2" max="3" width="0" style="22" hidden="1" customWidth="1"/>
    <col min="4" max="4" width="29.140625" style="22" bestFit="1" customWidth="1"/>
    <col min="5" max="6" width="8.7109375" style="22" customWidth="1"/>
    <col min="7" max="7" width="19.140625" style="22" bestFit="1" customWidth="1"/>
    <col min="8" max="16384" width="11.42578125" style="22"/>
  </cols>
  <sheetData>
    <row r="1" spans="1:10" x14ac:dyDescent="0.2">
      <c r="C1" s="22">
        <v>30</v>
      </c>
      <c r="D1" s="30" t="s">
        <v>84</v>
      </c>
      <c r="E1" s="30"/>
      <c r="F1" s="30"/>
      <c r="G1" s="30"/>
      <c r="H1" s="30"/>
    </row>
    <row r="2" spans="1:10" x14ac:dyDescent="0.2">
      <c r="D2" s="24"/>
      <c r="E2" s="24"/>
      <c r="F2" s="24"/>
      <c r="G2" s="24"/>
      <c r="H2" s="24"/>
    </row>
    <row r="3" spans="1:10" x14ac:dyDescent="0.2">
      <c r="A3" s="30" t="s">
        <v>83</v>
      </c>
      <c r="B3" s="30"/>
      <c r="C3" s="30"/>
      <c r="D3" s="30"/>
      <c r="E3" s="30"/>
      <c r="F3" s="30" t="s">
        <v>6</v>
      </c>
      <c r="G3" s="30"/>
      <c r="H3" s="30"/>
    </row>
    <row r="5" spans="1:10" x14ac:dyDescent="0.2">
      <c r="A5" s="22" t="str">
        <f>B5&amp;")"</f>
        <v>1)</v>
      </c>
      <c r="B5" s="22">
        <v>1</v>
      </c>
      <c r="C5" s="22">
        <f ca="1">MOD(ROUND(RAND()*C1+0.5,0),C1)</f>
        <v>27</v>
      </c>
      <c r="D5" s="22" t="str">
        <f ca="1">Daten1!B13</f>
        <v>1t + 5tu - 3t - 8ut - 4u</v>
      </c>
      <c r="E5" s="23"/>
      <c r="G5" s="22" t="str">
        <f ca="1">Daten1!C13</f>
        <v>-2t - 3tu - 4u</v>
      </c>
    </row>
    <row r="6" spans="1:10" x14ac:dyDescent="0.2">
      <c r="E6" s="23"/>
    </row>
    <row r="7" spans="1:10" x14ac:dyDescent="0.2">
      <c r="A7" s="22" t="str">
        <f t="shared" ref="A7:A49" si="0">B7&amp;")"</f>
        <v>2)</v>
      </c>
      <c r="B7" s="22">
        <f>B5+1</f>
        <v>2</v>
      </c>
      <c r="C7" s="22">
        <f ca="1">MOD(C5+$C$3,$C$1)</f>
        <v>27</v>
      </c>
      <c r="D7" s="22" t="str">
        <f ca="1">Daten1!B19</f>
        <v>3r + 2rs - 7 - 6sr+ 5r</v>
      </c>
      <c r="E7" s="23"/>
      <c r="G7" s="22" t="str">
        <f ca="1">Daten1!C19</f>
        <v>8r - 4rs - 7</v>
      </c>
    </row>
    <row r="8" spans="1:10" x14ac:dyDescent="0.2">
      <c r="E8" s="23"/>
      <c r="J8" s="22" t="s">
        <v>67</v>
      </c>
    </row>
    <row r="9" spans="1:10" x14ac:dyDescent="0.2">
      <c r="A9" s="22" t="str">
        <f t="shared" si="0"/>
        <v>3)</v>
      </c>
      <c r="B9" s="22">
        <f t="shared" ref="B9" si="1">B7+1</f>
        <v>3</v>
      </c>
      <c r="C9" s="22">
        <f ca="1">MOD(C7+$C$3,$C$1)</f>
        <v>27</v>
      </c>
      <c r="D9" s="22" t="str">
        <f ca="1">Daten1!B29</f>
        <v>-1rt + 4rs - 6sr - 6tr</v>
      </c>
      <c r="E9" s="23"/>
      <c r="G9" s="22" t="str">
        <f ca="1">Daten1!C29</f>
        <v>-7rt - 2rs</v>
      </c>
      <c r="J9" s="22" t="s">
        <v>67</v>
      </c>
    </row>
    <row r="10" spans="1:10" x14ac:dyDescent="0.2">
      <c r="E10" s="23"/>
      <c r="J10" s="22" t="s">
        <v>67</v>
      </c>
    </row>
    <row r="11" spans="1:10" x14ac:dyDescent="0.2">
      <c r="A11" s="22" t="str">
        <f t="shared" si="0"/>
        <v>4)</v>
      </c>
      <c r="B11" s="22">
        <f t="shared" ref="B11" si="2">B9+1</f>
        <v>4</v>
      </c>
      <c r="C11" s="22">
        <f ca="1">MOD(C9+$C$3,$C$1)</f>
        <v>27</v>
      </c>
      <c r="D11" s="22" t="str">
        <f ca="1">Daten1!B39</f>
        <v>3t²u - 5tu - 6u²t - 8tu²</v>
      </c>
      <c r="E11" s="23"/>
      <c r="G11" s="22" t="str">
        <f ca="1">Daten1!C39</f>
        <v>3t²u - 5tu - 14tu²</v>
      </c>
      <c r="J11" s="22" t="s">
        <v>67</v>
      </c>
    </row>
    <row r="12" spans="1:10" x14ac:dyDescent="0.2">
      <c r="E12" s="23"/>
    </row>
    <row r="13" spans="1:10" x14ac:dyDescent="0.2">
      <c r="A13" s="22" t="str">
        <f t="shared" si="0"/>
        <v>5)</v>
      </c>
      <c r="B13" s="22">
        <f t="shared" ref="B13" si="3">B11+1</f>
        <v>5</v>
      </c>
      <c r="C13" s="22">
        <f ca="1">MOD(C11+$C$3,$C$1)</f>
        <v>27</v>
      </c>
      <c r="D13" s="22" t="str">
        <f ca="1">Daten1!B49</f>
        <v>(-1p - 5q) - (8q - 6p)</v>
      </c>
      <c r="E13" s="23"/>
      <c r="G13" s="22" t="str">
        <f ca="1">Daten1!C49</f>
        <v>5p - 13q</v>
      </c>
    </row>
    <row r="14" spans="1:10" x14ac:dyDescent="0.2">
      <c r="E14" s="23"/>
    </row>
    <row r="15" spans="1:10" x14ac:dyDescent="0.2">
      <c r="A15" s="22" t="str">
        <f t="shared" si="0"/>
        <v>6)</v>
      </c>
      <c r="B15" s="22">
        <f t="shared" ref="B15" si="4">B13+1</f>
        <v>6</v>
      </c>
      <c r="C15" s="22">
        <f ca="1">MOD(C13+$C$3,$C$1)</f>
        <v>27</v>
      </c>
      <c r="D15" s="22" t="str">
        <f ca="1">Daten1!B59</f>
        <v>(2r² + 5r) - (9r - 6r²)</v>
      </c>
      <c r="E15" s="23"/>
      <c r="G15" s="22" t="str">
        <f ca="1">Daten1!C59</f>
        <v>8r² - 4r</v>
      </c>
    </row>
    <row r="16" spans="1:10" x14ac:dyDescent="0.2">
      <c r="E16" s="23"/>
    </row>
    <row r="17" spans="1:7" x14ac:dyDescent="0.2">
      <c r="A17" s="22" t="str">
        <f t="shared" si="0"/>
        <v>7)</v>
      </c>
      <c r="B17" s="22">
        <f t="shared" ref="B17" si="5">B15+1</f>
        <v>7</v>
      </c>
      <c r="C17" s="22">
        <f ca="1">MOD(C15+$C$3,$C$1)</f>
        <v>27</v>
      </c>
      <c r="D17" s="22" t="str">
        <f ca="1">Daten1!B17</f>
        <v>-4o + 1op - 8o - 3po - 2p</v>
      </c>
      <c r="E17" s="23"/>
      <c r="G17" s="22" t="str">
        <f ca="1">Daten1!C17</f>
        <v>-12o - 2op - 2p</v>
      </c>
    </row>
    <row r="18" spans="1:7" x14ac:dyDescent="0.2">
      <c r="E18" s="23"/>
    </row>
    <row r="19" spans="1:7" x14ac:dyDescent="0.2">
      <c r="A19" s="22" t="str">
        <f t="shared" si="0"/>
        <v>8)</v>
      </c>
      <c r="B19" s="22">
        <f t="shared" ref="B19" si="6">B17+1</f>
        <v>8</v>
      </c>
      <c r="C19" s="22">
        <f ca="1">MOD(C17+$C$3,$C$1)</f>
        <v>27</v>
      </c>
      <c r="D19" s="22" t="str">
        <f ca="1">Daten1!B29</f>
        <v>-1rt + 4rs - 6sr - 6tr</v>
      </c>
      <c r="E19" s="23"/>
      <c r="G19" s="22" t="str">
        <f ca="1">Daten1!C29</f>
        <v>-7rt - 2rs</v>
      </c>
    </row>
    <row r="20" spans="1:7" x14ac:dyDescent="0.2">
      <c r="E20" s="23"/>
    </row>
    <row r="21" spans="1:7" x14ac:dyDescent="0.2">
      <c r="A21" s="22" t="str">
        <f t="shared" si="0"/>
        <v>9)</v>
      </c>
      <c r="B21" s="22">
        <f t="shared" ref="B21" si="7">B19+1</f>
        <v>9</v>
      </c>
      <c r="C21" s="22">
        <f ca="1">MOD(C19+$C$3,$C$1)</f>
        <v>27</v>
      </c>
      <c r="D21" s="22" t="str">
        <f ca="1">Daten1!B16</f>
        <v>3r + 2rs - 7 - 6sr+ 5r</v>
      </c>
      <c r="E21" s="23"/>
      <c r="G21" s="22" t="str">
        <f ca="1">Daten1!C16</f>
        <v>8r - 4rs - 7</v>
      </c>
    </row>
    <row r="22" spans="1:7" x14ac:dyDescent="0.2">
      <c r="E22" s="23"/>
    </row>
    <row r="23" spans="1:7" x14ac:dyDescent="0.2">
      <c r="A23" s="22" t="str">
        <f t="shared" si="0"/>
        <v>10)</v>
      </c>
      <c r="B23" s="22">
        <f t="shared" ref="B23" si="8">B21+1</f>
        <v>10</v>
      </c>
      <c r="C23" s="22">
        <f ca="1">MOD(C21+$C$3,$C$1)</f>
        <v>27</v>
      </c>
      <c r="D23" s="22" t="str">
        <f ca="1">Daten1!B15</f>
        <v>1s - 2st - 6s - 7ts - 5t</v>
      </c>
      <c r="E23" s="23"/>
      <c r="G23" s="22" t="str">
        <f ca="1">Daten1!C15</f>
        <v>-5s - 9st - 5t</v>
      </c>
    </row>
    <row r="24" spans="1:7" x14ac:dyDescent="0.2">
      <c r="E24" s="23"/>
    </row>
    <row r="25" spans="1:7" x14ac:dyDescent="0.2">
      <c r="A25" s="22" t="str">
        <f t="shared" si="0"/>
        <v>11)</v>
      </c>
      <c r="B25" s="22">
        <f t="shared" ref="B25" si="9">B23+1</f>
        <v>11</v>
      </c>
      <c r="C25" s="22">
        <f ca="1">MOD(C23+$C$3,$C$1)</f>
        <v>27</v>
      </c>
      <c r="D25" s="22" t="str">
        <f ca="1">Daten1!B14</f>
        <v>1q + 1qr - 3 - 5rq - 6q</v>
      </c>
      <c r="E25" s="23"/>
      <c r="G25" s="22" t="str">
        <f ca="1">Daten1!C14</f>
        <v>-5q - 4qr - 3</v>
      </c>
    </row>
    <row r="26" spans="1:7" x14ac:dyDescent="0.2">
      <c r="E26" s="23"/>
    </row>
    <row r="27" spans="1:7" x14ac:dyDescent="0.2">
      <c r="A27" s="22" t="str">
        <f t="shared" si="0"/>
        <v>12)</v>
      </c>
      <c r="B27" s="22">
        <f t="shared" ref="B27" si="10">B25+1</f>
        <v>12</v>
      </c>
      <c r="C27" s="22">
        <f ca="1">MOD(C25+$C$3,$C$1)</f>
        <v>27</v>
      </c>
      <c r="D27" s="22" t="str">
        <f ca="1">Daten1!B13</f>
        <v>1t + 5tu - 3t - 8ut - 4u</v>
      </c>
      <c r="E27" s="23"/>
      <c r="G27" s="22" t="str">
        <f ca="1">Daten1!C13</f>
        <v>-2t - 3tu - 4u</v>
      </c>
    </row>
    <row r="28" spans="1:7" x14ac:dyDescent="0.2">
      <c r="E28" s="23"/>
    </row>
    <row r="29" spans="1:7" x14ac:dyDescent="0.2">
      <c r="A29" s="22" t="str">
        <f t="shared" si="0"/>
        <v>13)</v>
      </c>
      <c r="B29" s="22">
        <f t="shared" ref="B29" si="11">B27+1</f>
        <v>13</v>
      </c>
      <c r="C29" s="22">
        <f ca="1">MOD(C27+$C$3,$C$1)</f>
        <v>27</v>
      </c>
      <c r="D29" s="22" t="str">
        <f ca="1">Daten1!B24</f>
        <v>-1rt + 4rs - 6sr - 6tr</v>
      </c>
      <c r="E29" s="23"/>
      <c r="G29" s="22" t="str">
        <f ca="1">Daten1!C24</f>
        <v>-7rt - 2rs</v>
      </c>
    </row>
    <row r="30" spans="1:7" x14ac:dyDescent="0.2">
      <c r="E30" s="23"/>
    </row>
    <row r="31" spans="1:7" x14ac:dyDescent="0.2">
      <c r="A31" s="22" t="str">
        <f t="shared" si="0"/>
        <v>14)</v>
      </c>
      <c r="B31" s="22">
        <f t="shared" ref="B31" si="12">B29+1</f>
        <v>14</v>
      </c>
      <c r="C31" s="22">
        <f ca="1">MOD(C29+$C$3,$C$1)</f>
        <v>27</v>
      </c>
      <c r="D31" s="22" t="str">
        <f ca="1">Daten1!B19</f>
        <v>3r + 2rs - 7 - 6sr+ 5r</v>
      </c>
      <c r="E31" s="23"/>
      <c r="G31" s="22" t="str">
        <f ca="1">Daten1!C19</f>
        <v>8r - 4rs - 7</v>
      </c>
    </row>
    <row r="32" spans="1:7" x14ac:dyDescent="0.2">
      <c r="E32" s="23"/>
    </row>
    <row r="33" spans="1:13" x14ac:dyDescent="0.2">
      <c r="A33" s="22" t="str">
        <f t="shared" si="0"/>
        <v>15)</v>
      </c>
      <c r="B33" s="22">
        <f t="shared" ref="B33" si="13">B31+1</f>
        <v>15</v>
      </c>
      <c r="C33" s="22">
        <f ca="1">MOD(C31+$C$3,$C$1)</f>
        <v>27</v>
      </c>
      <c r="D33" s="22" t="str">
        <f ca="1">Daten1!B23</f>
        <v>4qs + 2qr - 6rq - 5sq</v>
      </c>
      <c r="E33" s="23"/>
      <c r="G33" s="22" t="str">
        <f ca="1">Daten1!C23</f>
        <v>-1qs - 4qr</v>
      </c>
    </row>
    <row r="34" spans="1:13" x14ac:dyDescent="0.2">
      <c r="E34" s="23"/>
    </row>
    <row r="35" spans="1:13" x14ac:dyDescent="0.2">
      <c r="A35" s="22" t="str">
        <f t="shared" si="0"/>
        <v>16)</v>
      </c>
      <c r="B35" s="22">
        <f t="shared" ref="B35" si="14">B33+1</f>
        <v>16</v>
      </c>
      <c r="C35" s="22">
        <f ca="1">MOD(C33+$C$3,$C$1)</f>
        <v>27</v>
      </c>
      <c r="D35" s="22" t="str">
        <f ca="1">Daten1!B24</f>
        <v>-1rt + 4rs - 6sr - 6tr</v>
      </c>
      <c r="E35" s="23"/>
      <c r="G35" s="22" t="str">
        <f ca="1">Daten1!C24</f>
        <v>-7rt - 2rs</v>
      </c>
      <c r="M35" s="22" t="s">
        <v>67</v>
      </c>
    </row>
    <row r="36" spans="1:13" x14ac:dyDescent="0.2">
      <c r="E36" s="23"/>
    </row>
    <row r="37" spans="1:13" x14ac:dyDescent="0.2">
      <c r="A37" s="22" t="str">
        <f t="shared" si="0"/>
        <v>17)</v>
      </c>
      <c r="B37" s="22">
        <f t="shared" ref="B37" si="15">B35+1</f>
        <v>17</v>
      </c>
      <c r="C37" s="22">
        <f ca="1">MOD(C35+$C$3,$C$1)</f>
        <v>27</v>
      </c>
      <c r="D37" s="22" t="str">
        <f ca="1">Daten1!B25</f>
        <v>2qs + 5qr - 5sq + 7rq</v>
      </c>
      <c r="E37" s="23"/>
      <c r="G37" s="22" t="str">
        <f ca="1">Daten1!C25</f>
        <v>-3qs + 12qr</v>
      </c>
    </row>
    <row r="38" spans="1:13" x14ac:dyDescent="0.2">
      <c r="E38" s="23"/>
    </row>
    <row r="39" spans="1:13" x14ac:dyDescent="0.2">
      <c r="A39" s="22" t="str">
        <f t="shared" si="0"/>
        <v>18)</v>
      </c>
      <c r="B39" s="22">
        <f t="shared" ref="B39" si="16">B37+1</f>
        <v>18</v>
      </c>
      <c r="C39" s="22">
        <f ca="1">MOD(C37+$C$3,$C$1)</f>
        <v>27</v>
      </c>
      <c r="D39" s="22" t="str">
        <f ca="1">Daten1!B26</f>
        <v>-1rt + 1rs - 6tr + 2sr</v>
      </c>
      <c r="E39" s="23"/>
      <c r="G39" s="22" t="str">
        <f ca="1">Daten1!C26</f>
        <v>-7rt + 3rs</v>
      </c>
    </row>
    <row r="40" spans="1:13" x14ac:dyDescent="0.2">
      <c r="E40" s="23"/>
    </row>
    <row r="41" spans="1:13" x14ac:dyDescent="0.2">
      <c r="A41" s="22" t="str">
        <f t="shared" si="0"/>
        <v>19)</v>
      </c>
      <c r="B41" s="22">
        <f t="shared" ref="B41" si="17">B39+1</f>
        <v>19</v>
      </c>
      <c r="C41" s="22">
        <f ca="1">MOD(C39+$C$3,$C$1)</f>
        <v>27</v>
      </c>
      <c r="D41" s="22" t="str">
        <f ca="1">Daten1!B27</f>
        <v>-4uw + 1uv + 9wu - 4vu</v>
      </c>
      <c r="E41" s="23"/>
      <c r="G41" s="22" t="str">
        <f ca="1">Daten1!C27</f>
        <v>5uw - 3uv</v>
      </c>
    </row>
    <row r="42" spans="1:13" x14ac:dyDescent="0.2">
      <c r="E42" s="23"/>
    </row>
    <row r="43" spans="1:13" x14ac:dyDescent="0.2">
      <c r="A43" s="22" t="str">
        <f t="shared" si="0"/>
        <v>20)</v>
      </c>
      <c r="B43" s="22">
        <f t="shared" ref="B43" si="18">B41+1</f>
        <v>20</v>
      </c>
      <c r="C43" s="22">
        <f ca="1">MOD(C41+$C$3,$C$1)</f>
        <v>27</v>
      </c>
      <c r="D43" s="22" t="str">
        <f ca="1">Daten1!B33</f>
        <v>1r²s + 5rs - 10s²r - 6rs²</v>
      </c>
      <c r="E43" s="23"/>
      <c r="G43" s="22" t="str">
        <f ca="1">Daten1!C33</f>
        <v>1r²s + 5rs - 16rs²</v>
      </c>
    </row>
    <row r="44" spans="1:13" x14ac:dyDescent="0.2">
      <c r="E44" s="23"/>
    </row>
    <row r="45" spans="1:13" x14ac:dyDescent="0.2">
      <c r="A45" s="22" t="str">
        <f t="shared" si="0"/>
        <v>21)</v>
      </c>
      <c r="B45" s="22">
        <f t="shared" ref="B45" si="19">B43+1</f>
        <v>21</v>
      </c>
      <c r="C45" s="22">
        <f ca="1">MOD(C43+$C$3,$C$1)</f>
        <v>27</v>
      </c>
      <c r="D45" s="22" t="str">
        <f ca="1">Daten1!B34</f>
        <v xml:space="preserve"> - 7st² + 4s²t + 5st - 9t²s</v>
      </c>
      <c r="E45" s="23"/>
      <c r="G45" s="22" t="str">
        <f ca="1">Daten1!C34</f>
        <v>4s²t + 5st - 16st²</v>
      </c>
    </row>
    <row r="46" spans="1:13" x14ac:dyDescent="0.2">
      <c r="E46" s="23"/>
    </row>
    <row r="47" spans="1:13" x14ac:dyDescent="0.2">
      <c r="A47" s="22" t="str">
        <f t="shared" si="0"/>
        <v>22)</v>
      </c>
      <c r="B47" s="22">
        <f t="shared" ref="B47" si="20">B45+1</f>
        <v>22</v>
      </c>
      <c r="C47" s="22">
        <f ca="1">MOD(C45+$C$3,$C$1)</f>
        <v>27</v>
      </c>
      <c r="D47" s="22" t="str">
        <f ca="1">Daten1!B35</f>
        <v>3t²u - 5tu - 6u²t - 8tu²</v>
      </c>
      <c r="E47" s="23"/>
      <c r="G47" s="22" t="str">
        <f ca="1">Daten1!C35</f>
        <v>3t²u - 5tu - 14tu²</v>
      </c>
    </row>
    <row r="48" spans="1:13" x14ac:dyDescent="0.2">
      <c r="E48" s="23"/>
    </row>
    <row r="49" spans="1:7" x14ac:dyDescent="0.2">
      <c r="A49" s="22" t="str">
        <f t="shared" si="0"/>
        <v>23)</v>
      </c>
      <c r="B49" s="22">
        <f t="shared" ref="B49" si="21">B47+1</f>
        <v>23</v>
      </c>
      <c r="C49" s="22">
        <f ca="1">MOD(C47+$C$3,$C$1)</f>
        <v>27</v>
      </c>
      <c r="D49" s="22" t="str">
        <f ca="1">Daten1!B37</f>
        <v>-4o²p - 1op - 2p²o + 3op²</v>
      </c>
      <c r="E49" s="23"/>
      <c r="G49" s="22" t="str">
        <f ca="1">Daten1!C37</f>
        <v>-4o²p - 1op + 1op²</v>
      </c>
    </row>
    <row r="50" spans="1:7" x14ac:dyDescent="0.2">
      <c r="E50" s="23"/>
    </row>
    <row r="52" spans="1:7" x14ac:dyDescent="0.2">
      <c r="D52" t="s">
        <v>82</v>
      </c>
      <c r="G52" t="s">
        <v>81</v>
      </c>
    </row>
  </sheetData>
  <mergeCells count="3">
    <mergeCell ref="A3:E3"/>
    <mergeCell ref="F3:H3"/>
    <mergeCell ref="D1:H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B15" workbookViewId="0">
      <selection activeCell="N44" sqref="N44"/>
    </sheetView>
  </sheetViews>
  <sheetFormatPr baseColWidth="10" defaultRowHeight="12.75" x14ac:dyDescent="0.2"/>
  <cols>
    <col min="14" max="14" width="21.85546875" customWidth="1"/>
  </cols>
  <sheetData>
    <row r="1" spans="1:1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tr">
        <f ca="1">"L = {"&amp;F2&amp;"}"</f>
        <v>L = {1}</v>
      </c>
      <c r="O1" s="5"/>
      <c r="P1" s="11" t="s">
        <v>22</v>
      </c>
    </row>
    <row r="2" spans="1:16" x14ac:dyDescent="0.2">
      <c r="A2" s="5"/>
      <c r="B2" s="5"/>
      <c r="C2" s="5"/>
      <c r="D2" s="5" t="s">
        <v>16</v>
      </c>
      <c r="E2" s="5" t="s">
        <v>20</v>
      </c>
      <c r="F2" s="5">
        <f ca="1">ROUND(RAND()*5+0.5,0)</f>
        <v>1</v>
      </c>
      <c r="G2" s="5"/>
      <c r="H2" s="5"/>
      <c r="I2" s="5"/>
      <c r="J2" s="5"/>
      <c r="K2" s="5"/>
      <c r="L2" s="5"/>
      <c r="M2" s="5"/>
      <c r="N2" s="5" t="str">
        <f ca="1">A2&amp;B2&amp;C2&amp;D2&amp;E2&amp;F2&amp;G2&amp;H2&amp;I2</f>
        <v>x = 1</v>
      </c>
      <c r="O2" s="5" t="str">
        <f>J2&amp;K2</f>
        <v/>
      </c>
    </row>
    <row r="3" spans="1:16" x14ac:dyDescent="0.2">
      <c r="A3" s="5"/>
      <c r="B3" s="5"/>
      <c r="C3" s="5">
        <f ca="1">K3</f>
        <v>2</v>
      </c>
      <c r="D3" s="5" t="str">
        <f>D2</f>
        <v>x</v>
      </c>
      <c r="E3" s="5" t="s">
        <v>20</v>
      </c>
      <c r="F3" s="5">
        <f ca="1">F2*K3</f>
        <v>2</v>
      </c>
      <c r="G3" s="5"/>
      <c r="H3" s="5" t="s">
        <v>19</v>
      </c>
      <c r="I3" s="5"/>
      <c r="J3" s="5" t="s">
        <v>17</v>
      </c>
      <c r="K3" s="5">
        <f ca="1">ROUND(RAND()*5+0.5,0)</f>
        <v>2</v>
      </c>
      <c r="L3" s="5"/>
      <c r="M3" s="5"/>
      <c r="N3" s="5" t="str">
        <f ca="1">A3&amp;B3&amp;C3&amp;D3&amp;E3&amp;F3&amp;G3&amp;H3&amp;I3</f>
        <v xml:space="preserve">2x = 2   </v>
      </c>
      <c r="O3" s="5" t="str">
        <f ca="1">J3&amp;K3&amp;L3</f>
        <v>|:2</v>
      </c>
    </row>
    <row r="4" spans="1:16" x14ac:dyDescent="0.2">
      <c r="A4" s="5">
        <f ca="1">C3</f>
        <v>2</v>
      </c>
      <c r="B4" s="5" t="str">
        <f>D3</f>
        <v>x</v>
      </c>
      <c r="C4" s="5" t="s">
        <v>21</v>
      </c>
      <c r="D4" s="5">
        <f ca="1">K4</f>
        <v>3</v>
      </c>
      <c r="E4" s="5" t="s">
        <v>20</v>
      </c>
      <c r="F4" s="5">
        <f ca="1">F3+K4</f>
        <v>5</v>
      </c>
      <c r="G4" s="5"/>
      <c r="H4" s="5" t="s">
        <v>19</v>
      </c>
      <c r="I4" s="5"/>
      <c r="J4" s="5" t="s">
        <v>18</v>
      </c>
      <c r="K4" s="5">
        <f ca="1">ROUND(RAND()*5+0.5,0)</f>
        <v>3</v>
      </c>
      <c r="L4" s="5"/>
      <c r="M4" s="5"/>
      <c r="N4" s="5" t="str">
        <f ca="1">A4&amp;B4&amp;C4&amp;D4&amp;E4&amp;F4&amp;G4&amp;H4&amp;I4</f>
        <v xml:space="preserve">2x + 3 = 5   </v>
      </c>
      <c r="O4" s="5" t="str">
        <f ca="1">J4&amp;K4&amp;L4</f>
        <v>|-3</v>
      </c>
    </row>
    <row r="5" spans="1:16" x14ac:dyDescent="0.2">
      <c r="A5" s="10">
        <f ca="1">A4+K5</f>
        <v>6</v>
      </c>
      <c r="B5" s="10" t="s">
        <v>16</v>
      </c>
      <c r="C5" s="10" t="s">
        <v>21</v>
      </c>
      <c r="D5" s="10">
        <f ca="1">D4</f>
        <v>3</v>
      </c>
      <c r="E5" s="10" t="s">
        <v>20</v>
      </c>
      <c r="F5" s="10">
        <f ca="1">F4</f>
        <v>5</v>
      </c>
      <c r="G5" s="10" t="s">
        <v>21</v>
      </c>
      <c r="H5" s="10">
        <f ca="1">K5</f>
        <v>4</v>
      </c>
      <c r="I5" s="10" t="s">
        <v>16</v>
      </c>
      <c r="J5" s="10" t="s">
        <v>18</v>
      </c>
      <c r="K5" s="10">
        <f ca="1">ROUND(RAND()*5+0.5,0)</f>
        <v>4</v>
      </c>
      <c r="L5" s="10" t="s">
        <v>16</v>
      </c>
      <c r="M5" s="10"/>
      <c r="N5" s="10" t="str">
        <f ca="1">A5&amp;B5&amp;C5&amp;D5&amp;E5&amp;F5&amp;G5&amp;H5&amp;I5</f>
        <v>6x + 3 = 5 + 4x</v>
      </c>
      <c r="O5" s="10" t="str">
        <f ca="1">J5&amp;K5&amp;L5</f>
        <v>|-4x</v>
      </c>
      <c r="P5" t="str">
        <f ca="1">N5&amp;"   "&amp;O5&amp;P1&amp;N4&amp;"   "&amp;O4&amp;P1&amp;N3&amp;"   "&amp;O3&amp;P1&amp;N2&amp;P1&amp;P1&amp;N1</f>
        <v>6x + 3 = 5 + 4x   |-4x 
2x + 3 = 5      |-3 
2x = 2      |:2 
x = 1 
L = {1}</v>
      </c>
    </row>
    <row r="6" spans="1:16" x14ac:dyDescent="0.2">
      <c r="N6" t="str">
        <f>A6&amp;B6&amp;C6&amp;D6&amp;E6&amp;F6&amp;G6&amp;H6&amp;J6&amp;K6&amp;L6</f>
        <v/>
      </c>
      <c r="O6" t="str">
        <f>J6&amp;K6</f>
        <v/>
      </c>
    </row>
    <row r="7" spans="1:16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 ca="1">"L = {"&amp;F8&amp;"}"</f>
        <v>L = {5}</v>
      </c>
      <c r="O7" s="5"/>
      <c r="P7" s="11" t="s">
        <v>22</v>
      </c>
    </row>
    <row r="8" spans="1:16" x14ac:dyDescent="0.2">
      <c r="A8" s="5"/>
      <c r="B8" s="5"/>
      <c r="C8" s="5"/>
      <c r="D8" s="5" t="s">
        <v>16</v>
      </c>
      <c r="E8" s="5" t="s">
        <v>20</v>
      </c>
      <c r="F8" s="5">
        <f ca="1">ROUND(RAND()*5+0.5,0)</f>
        <v>5</v>
      </c>
      <c r="G8" s="5"/>
      <c r="H8" s="5"/>
      <c r="I8" s="5"/>
      <c r="J8" s="5"/>
      <c r="K8" s="5"/>
      <c r="L8" s="5"/>
      <c r="M8" s="5"/>
      <c r="N8" s="5" t="str">
        <f ca="1">A8&amp;B8&amp;C8&amp;D8&amp;E8&amp;F8&amp;G8&amp;H8&amp;I8</f>
        <v>x = 5</v>
      </c>
      <c r="O8" s="5" t="str">
        <f>J8&amp;K8</f>
        <v/>
      </c>
    </row>
    <row r="9" spans="1:16" x14ac:dyDescent="0.2">
      <c r="A9" s="5"/>
      <c r="B9" s="5"/>
      <c r="C9" s="5">
        <f ca="1">K9</f>
        <v>5</v>
      </c>
      <c r="D9" s="5" t="str">
        <f>D8</f>
        <v>x</v>
      </c>
      <c r="E9" s="5" t="s">
        <v>20</v>
      </c>
      <c r="F9" s="5">
        <f ca="1">F8*K9</f>
        <v>25</v>
      </c>
      <c r="G9" s="5"/>
      <c r="H9" s="5" t="s">
        <v>19</v>
      </c>
      <c r="I9" s="5"/>
      <c r="J9" s="5" t="s">
        <v>17</v>
      </c>
      <c r="K9" s="5">
        <f ca="1">ROUND(RAND()*5+0.5,0)</f>
        <v>5</v>
      </c>
      <c r="L9" s="5"/>
      <c r="M9" s="5"/>
      <c r="N9" s="5" t="str">
        <f ca="1">A9&amp;B9&amp;C9&amp;D9&amp;E9&amp;F9&amp;G9&amp;H9&amp;I9</f>
        <v xml:space="preserve">5x = 25   </v>
      </c>
      <c r="O9" s="5" t="str">
        <f ca="1">J9&amp;K9&amp;L9</f>
        <v>|:5</v>
      </c>
    </row>
    <row r="10" spans="1:16" x14ac:dyDescent="0.2">
      <c r="A10" s="5">
        <f ca="1">C9</f>
        <v>5</v>
      </c>
      <c r="B10" s="5" t="str">
        <f>D9</f>
        <v>x</v>
      </c>
      <c r="C10" s="5" t="s">
        <v>24</v>
      </c>
      <c r="D10" s="5">
        <f ca="1">K10</f>
        <v>4</v>
      </c>
      <c r="E10" s="5" t="s">
        <v>20</v>
      </c>
      <c r="F10" s="5">
        <f ca="1">F9-K10</f>
        <v>21</v>
      </c>
      <c r="G10" s="5"/>
      <c r="H10" s="5" t="s">
        <v>19</v>
      </c>
      <c r="I10" s="5"/>
      <c r="J10" s="5" t="s">
        <v>23</v>
      </c>
      <c r="K10" s="5">
        <f ca="1">ROUND(RAND()*5+0.5,0)</f>
        <v>4</v>
      </c>
      <c r="L10" s="5"/>
      <c r="M10" s="5"/>
      <c r="N10" s="5" t="str">
        <f ca="1">A10&amp;B10&amp;C10&amp;D10&amp;E10&amp;F10&amp;G10&amp;H10&amp;I10</f>
        <v xml:space="preserve">5x - 4 = 21   </v>
      </c>
      <c r="O10" s="5" t="str">
        <f ca="1">J10&amp;K10&amp;L10</f>
        <v>|+4</v>
      </c>
    </row>
    <row r="11" spans="1:16" x14ac:dyDescent="0.2">
      <c r="A11" s="10">
        <f ca="1">A10+K11</f>
        <v>7</v>
      </c>
      <c r="B11" s="10" t="s">
        <v>16</v>
      </c>
      <c r="C11" s="10" t="s">
        <v>24</v>
      </c>
      <c r="D11" s="10">
        <f ca="1">D10</f>
        <v>4</v>
      </c>
      <c r="E11" s="10" t="s">
        <v>20</v>
      </c>
      <c r="F11" s="10">
        <f ca="1">F10</f>
        <v>21</v>
      </c>
      <c r="G11" s="10" t="s">
        <v>21</v>
      </c>
      <c r="H11" s="10">
        <f ca="1">K11</f>
        <v>2</v>
      </c>
      <c r="I11" s="10" t="s">
        <v>16</v>
      </c>
      <c r="J11" s="10" t="s">
        <v>18</v>
      </c>
      <c r="K11" s="10">
        <f ca="1">ROUND(RAND()*5+0.5,0)</f>
        <v>2</v>
      </c>
      <c r="L11" s="10" t="s">
        <v>16</v>
      </c>
      <c r="M11" s="10"/>
      <c r="N11" s="10" t="str">
        <f ca="1">A11&amp;B11&amp;C11&amp;D11&amp;E11&amp;F11&amp;G11&amp;H11&amp;I11</f>
        <v>7x - 4 = 21 + 2x</v>
      </c>
      <c r="O11" s="10" t="str">
        <f ca="1">J11&amp;K11&amp;L11</f>
        <v>|-2x</v>
      </c>
      <c r="P11" t="str">
        <f ca="1">N11&amp;"   "&amp;O11&amp;P7&amp;N10&amp;"   "&amp;O10&amp;P7&amp;N9&amp;"   "&amp;O9&amp;P7&amp;N8&amp;P7&amp;P7&amp;N7</f>
        <v>7x - 4 = 21 + 2x   |-2x 
5x - 4 = 21      |+4 
5x = 25      |:5 
x = 5 
L = {5}</v>
      </c>
    </row>
    <row r="13" spans="1:1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 ca="1">"L = {"&amp;F14&amp;"}"</f>
        <v>L = {-1}</v>
      </c>
      <c r="O13" s="5"/>
      <c r="P13" s="11" t="s">
        <v>22</v>
      </c>
    </row>
    <row r="14" spans="1:16" x14ac:dyDescent="0.2">
      <c r="A14" s="5"/>
      <c r="B14" s="5"/>
      <c r="C14" s="5"/>
      <c r="D14" s="5" t="s">
        <v>16</v>
      </c>
      <c r="E14" s="5" t="s">
        <v>20</v>
      </c>
      <c r="F14" s="5">
        <f ca="1">-ROUND(RAND()*5+0.5,0)</f>
        <v>-1</v>
      </c>
      <c r="G14" s="5"/>
      <c r="H14" s="5"/>
      <c r="I14" s="5"/>
      <c r="J14" s="5"/>
      <c r="K14" s="5"/>
      <c r="L14" s="5"/>
      <c r="M14" s="5"/>
      <c r="N14" s="5" t="str">
        <f ca="1">A14&amp;B14&amp;C14&amp;D14&amp;E14&amp;F14&amp;G14&amp;H14&amp;I14</f>
        <v>x = -1</v>
      </c>
      <c r="O14" s="5" t="str">
        <f>J14&amp;K14</f>
        <v/>
      </c>
    </row>
    <row r="15" spans="1:16" x14ac:dyDescent="0.2">
      <c r="A15" s="5"/>
      <c r="B15" s="5"/>
      <c r="C15" s="5">
        <f ca="1">K15</f>
        <v>3</v>
      </c>
      <c r="D15" s="5" t="str">
        <f>D14</f>
        <v>x</v>
      </c>
      <c r="E15" s="5" t="s">
        <v>20</v>
      </c>
      <c r="F15" s="5">
        <f ca="1">F14*K15</f>
        <v>-3</v>
      </c>
      <c r="G15" s="5"/>
      <c r="H15" s="5" t="s">
        <v>19</v>
      </c>
      <c r="I15" s="5"/>
      <c r="J15" s="5" t="s">
        <v>17</v>
      </c>
      <c r="K15" s="5">
        <f ca="1">ROUND(RAND()*5+0.5,0)</f>
        <v>3</v>
      </c>
      <c r="L15" s="5"/>
      <c r="M15" s="5"/>
      <c r="N15" s="5" t="str">
        <f ca="1">A15&amp;B15&amp;C15&amp;D15&amp;E15&amp;F15&amp;G15&amp;H15&amp;I15</f>
        <v xml:space="preserve">3x = -3   </v>
      </c>
      <c r="O15" s="5" t="str">
        <f ca="1">J15&amp;K15&amp;L15</f>
        <v>|:3</v>
      </c>
    </row>
    <row r="16" spans="1:16" x14ac:dyDescent="0.2">
      <c r="A16" s="5">
        <f ca="1">C15</f>
        <v>3</v>
      </c>
      <c r="B16" s="5" t="str">
        <f>D15</f>
        <v>x</v>
      </c>
      <c r="C16" s="5" t="s">
        <v>21</v>
      </c>
      <c r="D16" s="5">
        <f ca="1">K16</f>
        <v>3</v>
      </c>
      <c r="E16" s="5" t="s">
        <v>20</v>
      </c>
      <c r="F16" s="5">
        <f ca="1">F15+K16</f>
        <v>0</v>
      </c>
      <c r="G16" s="5"/>
      <c r="H16" s="5" t="s">
        <v>19</v>
      </c>
      <c r="I16" s="5"/>
      <c r="J16" s="5" t="s">
        <v>18</v>
      </c>
      <c r="K16" s="5">
        <f ca="1">ROUND(RAND()*5+0.5,0)</f>
        <v>3</v>
      </c>
      <c r="L16" s="5"/>
      <c r="M16" s="5"/>
      <c r="N16" s="5" t="str">
        <f ca="1">A16&amp;B16&amp;C16&amp;D16&amp;E16&amp;F16&amp;G16&amp;H16&amp;I16</f>
        <v xml:space="preserve">3x + 3 = 0   </v>
      </c>
      <c r="O16" s="5" t="str">
        <f ca="1">J16&amp;K16&amp;L16</f>
        <v>|-3</v>
      </c>
    </row>
    <row r="17" spans="1:16" x14ac:dyDescent="0.2">
      <c r="A17" s="10">
        <f ca="1">A16-K17</f>
        <v>-3</v>
      </c>
      <c r="B17" s="10" t="s">
        <v>16</v>
      </c>
      <c r="C17" s="10" t="s">
        <v>21</v>
      </c>
      <c r="D17" s="10">
        <f ca="1">D16</f>
        <v>3</v>
      </c>
      <c r="E17" s="10" t="s">
        <v>20</v>
      </c>
      <c r="F17" s="10">
        <f ca="1">F16</f>
        <v>0</v>
      </c>
      <c r="G17" s="10" t="s">
        <v>24</v>
      </c>
      <c r="H17" s="10">
        <f ca="1">K17</f>
        <v>6</v>
      </c>
      <c r="I17" s="10" t="s">
        <v>16</v>
      </c>
      <c r="J17" s="10" t="s">
        <v>23</v>
      </c>
      <c r="K17" s="10">
        <f ca="1">ROUND(RAND()*5+0.5,0)+K15</f>
        <v>6</v>
      </c>
      <c r="L17" s="10" t="s">
        <v>16</v>
      </c>
      <c r="M17" s="10"/>
      <c r="N17" s="10" t="str">
        <f ca="1">A17&amp;B17&amp;C17&amp;D17&amp;E17&amp;F17&amp;G17&amp;H17&amp;I17</f>
        <v>-3x + 3 = 0 - 6x</v>
      </c>
      <c r="O17" s="10" t="str">
        <f ca="1">J17&amp;K17&amp;L17</f>
        <v>|+6x</v>
      </c>
      <c r="P17" t="str">
        <f ca="1">N17&amp;"   "&amp;O17&amp;P13&amp;N16&amp;"   "&amp;O16&amp;P13&amp;N15&amp;"   "&amp;O15&amp;P13&amp;N14&amp;P13&amp;P13&amp;N13</f>
        <v>-3x + 3 = 0 - 6x   |+6x 
3x + 3 = 0      |-3 
3x = -3      |:3 
x = -1 
L = {-1}</v>
      </c>
    </row>
    <row r="19" spans="1:16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tr">
        <f ca="1">"L = {"&amp;F20&amp;"}"</f>
        <v>L = {-1}</v>
      </c>
      <c r="O19" s="5"/>
      <c r="P19" s="11" t="s">
        <v>22</v>
      </c>
    </row>
    <row r="20" spans="1:16" x14ac:dyDescent="0.2">
      <c r="A20" s="5"/>
      <c r="B20" s="5"/>
      <c r="C20" s="5"/>
      <c r="D20" s="5" t="s">
        <v>16</v>
      </c>
      <c r="E20" s="5" t="s">
        <v>20</v>
      </c>
      <c r="F20" s="5">
        <f ca="1">ROUND(RAND()*10-5.5,0)</f>
        <v>-1</v>
      </c>
      <c r="G20" s="5"/>
      <c r="H20" s="5"/>
      <c r="I20" s="5"/>
      <c r="J20" s="5"/>
      <c r="K20" s="5"/>
      <c r="L20" s="5"/>
      <c r="M20" s="5"/>
      <c r="N20" s="5" t="str">
        <f ca="1">A20&amp;B20&amp;C20&amp;D20&amp;E20&amp;F20&amp;G20&amp;H20&amp;I20</f>
        <v>x = -1</v>
      </c>
      <c r="O20" s="5" t="str">
        <f>J20&amp;K20</f>
        <v/>
      </c>
    </row>
    <row r="21" spans="1:16" x14ac:dyDescent="0.2">
      <c r="A21" s="5"/>
      <c r="B21" s="5"/>
      <c r="C21" s="5">
        <f ca="1">K21</f>
        <v>-5</v>
      </c>
      <c r="D21" s="5" t="str">
        <f>D20</f>
        <v>x</v>
      </c>
      <c r="E21" s="5" t="s">
        <v>20</v>
      </c>
      <c r="F21" s="5">
        <f ca="1">F20*K21</f>
        <v>5</v>
      </c>
      <c r="G21" s="5"/>
      <c r="H21" s="5" t="s">
        <v>19</v>
      </c>
      <c r="I21" s="5"/>
      <c r="J21" s="5" t="s">
        <v>31</v>
      </c>
      <c r="K21" s="5">
        <f ca="1">-ROUND(RAND()*5+0.5,0)</f>
        <v>-5</v>
      </c>
      <c r="L21" s="5" t="s">
        <v>32</v>
      </c>
      <c r="M21" s="5"/>
      <c r="N21" s="5" t="str">
        <f ca="1">A21&amp;B21&amp;C21&amp;D21&amp;E21&amp;F21&amp;G21&amp;H21&amp;I21</f>
        <v xml:space="preserve">-5x = 5   </v>
      </c>
      <c r="O21" s="5" t="str">
        <f ca="1">J21&amp;K21&amp;L21</f>
        <v>|:(-5)</v>
      </c>
    </row>
    <row r="22" spans="1:16" x14ac:dyDescent="0.2">
      <c r="A22" s="5">
        <f ca="1">C21</f>
        <v>-5</v>
      </c>
      <c r="B22" s="5" t="str">
        <f>D21</f>
        <v>x</v>
      </c>
      <c r="C22" s="5" t="s">
        <v>24</v>
      </c>
      <c r="D22" s="5">
        <f ca="1">K22</f>
        <v>3</v>
      </c>
      <c r="E22" s="5" t="s">
        <v>20</v>
      </c>
      <c r="F22" s="5">
        <f ca="1">F21-K22</f>
        <v>2</v>
      </c>
      <c r="G22" s="5"/>
      <c r="H22" s="5" t="s">
        <v>19</v>
      </c>
      <c r="I22" s="5"/>
      <c r="J22" s="5" t="s">
        <v>23</v>
      </c>
      <c r="K22" s="5">
        <f ca="1">ROUND(RAND()*5+0.5,0)</f>
        <v>3</v>
      </c>
      <c r="L22" s="5"/>
      <c r="M22" s="5"/>
      <c r="N22" s="5" t="str">
        <f ca="1">A22&amp;B22&amp;C22&amp;D22&amp;E22&amp;F22&amp;G22&amp;H22&amp;I22</f>
        <v xml:space="preserve">-5x - 3 = 2   </v>
      </c>
      <c r="O22" s="5" t="str">
        <f ca="1">J22&amp;K22&amp;L22</f>
        <v>|+3</v>
      </c>
    </row>
    <row r="23" spans="1:16" x14ac:dyDescent="0.2">
      <c r="A23" s="10">
        <f ca="1">A22-K23</f>
        <v>-8</v>
      </c>
      <c r="B23" s="10" t="s">
        <v>16</v>
      </c>
      <c r="C23" s="10" t="s">
        <v>24</v>
      </c>
      <c r="D23" s="10">
        <f ca="1">D22</f>
        <v>3</v>
      </c>
      <c r="E23" s="10" t="s">
        <v>20</v>
      </c>
      <c r="F23" s="10">
        <f ca="1">F22</f>
        <v>2</v>
      </c>
      <c r="G23" s="10" t="s">
        <v>24</v>
      </c>
      <c r="H23" s="10">
        <f ca="1">K23</f>
        <v>3</v>
      </c>
      <c r="I23" s="10" t="s">
        <v>16</v>
      </c>
      <c r="J23" s="10" t="s">
        <v>23</v>
      </c>
      <c r="K23" s="10">
        <f ca="1">ROUND(RAND()*5+0.5,0)</f>
        <v>3</v>
      </c>
      <c r="L23" s="10" t="s">
        <v>16</v>
      </c>
      <c r="M23" s="10"/>
      <c r="N23" s="10" t="str">
        <f ca="1">A23&amp;B23&amp;C23&amp;D23&amp;E23&amp;F23&amp;G23&amp;H23&amp;I23</f>
        <v>-8x - 3 = 2 - 3x</v>
      </c>
      <c r="O23" s="10" t="str">
        <f ca="1">J23&amp;K23&amp;L23</f>
        <v>|+3x</v>
      </c>
      <c r="P23" t="str">
        <f ca="1">N23&amp;"   "&amp;O23&amp;P19&amp;N22&amp;"   "&amp;O22&amp;P19&amp;N21&amp;"   "&amp;O21&amp;P19&amp;N20&amp;P19&amp;P19&amp;N19</f>
        <v>-8x - 3 = 2 - 3x   |+3x 
-5x - 3 = 2      |+3 
-5x = 5      |:(-5) 
x = -1 
L = {-1}</v>
      </c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"L = R"</f>
        <v>L = R</v>
      </c>
      <c r="O25" s="5"/>
      <c r="P25" s="11" t="s">
        <v>22</v>
      </c>
    </row>
    <row r="26" spans="1:16" x14ac:dyDescent="0.2">
      <c r="A26" s="5"/>
      <c r="B26" s="5"/>
      <c r="C26" s="5"/>
      <c r="D26" s="5" t="s">
        <v>16</v>
      </c>
      <c r="E26" s="5" t="s">
        <v>20</v>
      </c>
      <c r="F26" s="5"/>
      <c r="G26" s="13" t="s">
        <v>16</v>
      </c>
      <c r="H26" s="5"/>
      <c r="I26" s="5"/>
      <c r="J26" s="5"/>
      <c r="K26" s="5"/>
      <c r="L26" s="5"/>
      <c r="M26" s="5"/>
      <c r="N26" s="5" t="str">
        <f>A26&amp;B26&amp;C26&amp;D26&amp;E26&amp;F26&amp;G26&amp;H26&amp;I26</f>
        <v>x = x</v>
      </c>
      <c r="O26" s="5" t="str">
        <f>J26&amp;K26</f>
        <v/>
      </c>
    </row>
    <row r="27" spans="1:16" x14ac:dyDescent="0.2">
      <c r="A27" s="5"/>
      <c r="B27" s="5"/>
      <c r="C27" s="5">
        <f ca="1">K27</f>
        <v>3</v>
      </c>
      <c r="D27" s="5" t="str">
        <f>D26</f>
        <v>x</v>
      </c>
      <c r="E27" s="5" t="s">
        <v>20</v>
      </c>
      <c r="F27" s="5">
        <f ca="1">K27</f>
        <v>3</v>
      </c>
      <c r="G27" s="5" t="s">
        <v>16</v>
      </c>
      <c r="H27" s="5" t="s">
        <v>19</v>
      </c>
      <c r="I27" s="5"/>
      <c r="J27" s="5" t="s">
        <v>17</v>
      </c>
      <c r="K27" s="5">
        <f ca="1">ROUND(RAND()*5+0.5,0)</f>
        <v>3</v>
      </c>
      <c r="L27" s="5"/>
      <c r="M27" s="5"/>
      <c r="N27" s="5" t="str">
        <f ca="1">A27&amp;B27&amp;C27&amp;D27&amp;E27&amp;F27&amp;G27&amp;H27&amp;I27</f>
        <v xml:space="preserve">3x = 3x   </v>
      </c>
      <c r="O27" s="5" t="str">
        <f ca="1">J27&amp;K27&amp;L27</f>
        <v>|:3</v>
      </c>
    </row>
    <row r="28" spans="1:16" x14ac:dyDescent="0.2">
      <c r="A28" s="5">
        <f ca="1">C27</f>
        <v>3</v>
      </c>
      <c r="B28" s="5" t="str">
        <f>D27</f>
        <v>x</v>
      </c>
      <c r="C28" s="5" t="s">
        <v>21</v>
      </c>
      <c r="D28" s="5">
        <f ca="1">K28</f>
        <v>3</v>
      </c>
      <c r="E28" s="5" t="s">
        <v>20</v>
      </c>
      <c r="F28" s="5">
        <f ca="1">F27</f>
        <v>3</v>
      </c>
      <c r="G28" s="13" t="s">
        <v>16</v>
      </c>
      <c r="H28" s="13" t="s">
        <v>21</v>
      </c>
      <c r="I28" s="5">
        <f ca="1">K28</f>
        <v>3</v>
      </c>
      <c r="J28" s="5" t="s">
        <v>18</v>
      </c>
      <c r="K28" s="5">
        <f ca="1">K27</f>
        <v>3</v>
      </c>
      <c r="L28" s="5"/>
      <c r="M28" s="5"/>
      <c r="N28" s="5" t="str">
        <f ca="1">A28&amp;B28&amp;C28&amp;D28&amp;E28&amp;F28&amp;G28&amp;H28&amp;I28</f>
        <v>3x + 3 = 3x + 3</v>
      </c>
      <c r="O28" s="5" t="str">
        <f ca="1">J28&amp;K28&amp;L28</f>
        <v>|-3</v>
      </c>
    </row>
    <row r="29" spans="1:16" x14ac:dyDescent="0.2">
      <c r="A29" s="10">
        <f ca="1">A28</f>
        <v>3</v>
      </c>
      <c r="B29" s="10" t="s">
        <v>26</v>
      </c>
      <c r="C29" s="10" t="s">
        <v>21</v>
      </c>
      <c r="D29" s="10">
        <f ca="1">D28/A29</f>
        <v>1</v>
      </c>
      <c r="E29" s="10" t="s">
        <v>27</v>
      </c>
      <c r="F29" s="10">
        <f ca="1">F28+M29</f>
        <v>6</v>
      </c>
      <c r="G29" s="10" t="str">
        <f ca="1">"x + "&amp;I28&amp;" - "</f>
        <v xml:space="preserve">x + 3 - </v>
      </c>
      <c r="H29" s="10">
        <f ca="1">M29</f>
        <v>3</v>
      </c>
      <c r="I29" s="10" t="s">
        <v>16</v>
      </c>
      <c r="J29" s="10" t="s">
        <v>29</v>
      </c>
      <c r="K29" s="10" t="s">
        <v>28</v>
      </c>
      <c r="L29" s="5"/>
      <c r="M29" s="5">
        <f ca="1">ROUND(RAND()*5+0.5,0)</f>
        <v>3</v>
      </c>
      <c r="N29" s="10" t="str">
        <f ca="1">A29&amp;B29&amp;C29&amp;D29&amp;E29&amp;F29&amp;G29&amp;H29&amp;I29</f>
        <v>3(x + 1) = 6x + 3 - 3x</v>
      </c>
      <c r="O29" s="10" t="str">
        <f>J29&amp;K29&amp;L29</f>
        <v>|T</v>
      </c>
      <c r="P29" t="str">
        <f ca="1">N29&amp;"   "&amp;O29&amp;P25&amp;N28&amp;"   "&amp;O28&amp;P25&amp;N27&amp;"   "&amp;O27&amp;P25&amp;N26&amp;P25&amp;P25&amp;N25</f>
        <v>3(x + 1) = 6x + 3 - 3x   |T 
3x + 3 = 3x + 3   |-3 
3x = 3x      |:3 
x = x 
L = R</v>
      </c>
    </row>
    <row r="31" spans="1:16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tr">
        <f>"L = { }"</f>
        <v>L = { }</v>
      </c>
      <c r="O31" s="5"/>
      <c r="P31" s="11" t="s">
        <v>22</v>
      </c>
    </row>
    <row r="32" spans="1:16" x14ac:dyDescent="0.2">
      <c r="A32" s="5"/>
      <c r="B32" s="5"/>
      <c r="C32" s="5"/>
      <c r="D32" s="5">
        <f ca="1">ROUND(RAND()*5+0.5,0)+F32</f>
        <v>5</v>
      </c>
      <c r="E32" s="5" t="s">
        <v>20</v>
      </c>
      <c r="F32" s="5">
        <f ca="1">ROUND(RAND()*5+0.5,0)</f>
        <v>4</v>
      </c>
      <c r="G32" s="5"/>
      <c r="H32" s="5"/>
      <c r="I32" s="5"/>
      <c r="J32" s="5"/>
      <c r="K32" s="5"/>
      <c r="L32" s="5"/>
      <c r="M32" s="5"/>
      <c r="N32" s="5" t="str">
        <f ca="1">A32&amp;B32&amp;C32&amp;D33&amp;E32&amp;F32&amp;G32&amp;H32&amp;I32</f>
        <v>25 = 4</v>
      </c>
      <c r="O32" s="5" t="str">
        <f>J32&amp;K32</f>
        <v/>
      </c>
    </row>
    <row r="33" spans="1:16" x14ac:dyDescent="0.2">
      <c r="A33" s="5">
        <f ca="1">K33</f>
        <v>5</v>
      </c>
      <c r="B33" t="s">
        <v>16</v>
      </c>
      <c r="C33" s="5" t="s">
        <v>21</v>
      </c>
      <c r="D33" s="5">
        <f ca="1">D32*K33</f>
        <v>25</v>
      </c>
      <c r="E33" s="5" t="s">
        <v>20</v>
      </c>
      <c r="F33" s="5">
        <f ca="1">K33</f>
        <v>5</v>
      </c>
      <c r="G33" s="13" t="s">
        <v>16</v>
      </c>
      <c r="H33" s="13" t="s">
        <v>21</v>
      </c>
      <c r="I33" s="5">
        <f ca="1">F32</f>
        <v>4</v>
      </c>
      <c r="J33" s="5" t="s">
        <v>18</v>
      </c>
      <c r="K33" s="5">
        <f ca="1">ROUND(RAND()*5+0.5,0)</f>
        <v>5</v>
      </c>
      <c r="L33" s="5" t="s">
        <v>16</v>
      </c>
      <c r="M33" s="5"/>
      <c r="N33" s="5" t="str">
        <f ca="1">A33&amp;B33&amp;C33&amp;D33&amp;E33&amp;F33&amp;G33&amp;H33&amp;I33</f>
        <v>5x + 25 = 5x + 4</v>
      </c>
      <c r="O33" s="5" t="str">
        <f ca="1">J33&amp;K33&amp;L33</f>
        <v>|-5x</v>
      </c>
    </row>
    <row r="34" spans="1:16" x14ac:dyDescent="0.2">
      <c r="A34" s="5">
        <f ca="1">A33</f>
        <v>5</v>
      </c>
      <c r="B34" s="5" t="s">
        <v>26</v>
      </c>
      <c r="C34" s="5" t="s">
        <v>21</v>
      </c>
      <c r="D34" s="5">
        <f ca="1">D32</f>
        <v>5</v>
      </c>
      <c r="E34" s="5" t="s">
        <v>27</v>
      </c>
      <c r="F34" s="5">
        <f ca="1">F33</f>
        <v>5</v>
      </c>
      <c r="G34" s="5" t="str">
        <f>G33</f>
        <v>x</v>
      </c>
      <c r="H34" s="5" t="str">
        <f>H33</f>
        <v xml:space="preserve"> + </v>
      </c>
      <c r="I34" s="5">
        <f ca="1">I33</f>
        <v>4</v>
      </c>
      <c r="J34" s="5" t="s">
        <v>29</v>
      </c>
      <c r="K34" s="5" t="s">
        <v>28</v>
      </c>
      <c r="L34" s="5"/>
      <c r="M34" s="5"/>
      <c r="N34" s="5" t="str">
        <f ca="1">A34&amp;B34&amp;C34&amp;D34&amp;E34&amp;F34&amp;G34&amp;H34&amp;I34</f>
        <v>5(x + 5) = 5x + 4</v>
      </c>
      <c r="O34" s="5" t="str">
        <f>J34&amp;K34&amp;L34</f>
        <v>|T</v>
      </c>
    </row>
    <row r="35" spans="1:16" x14ac:dyDescent="0.2">
      <c r="A35" s="10">
        <f ca="1">A34</f>
        <v>5</v>
      </c>
      <c r="B35" s="10" t="str">
        <f>B34</f>
        <v>(x</v>
      </c>
      <c r="C35" s="10" t="str">
        <f>C34</f>
        <v xml:space="preserve"> + </v>
      </c>
      <c r="D35" s="10">
        <f ca="1">D34</f>
        <v>5</v>
      </c>
      <c r="E35" s="10" t="str">
        <f>E34</f>
        <v xml:space="preserve">) = </v>
      </c>
      <c r="F35" s="10">
        <f ca="1">F34+M35</f>
        <v>14</v>
      </c>
      <c r="G35" s="10" t="str">
        <f ca="1">"x + "&amp;I34&amp;" - "</f>
        <v xml:space="preserve">x + 4 - </v>
      </c>
      <c r="H35" s="10">
        <f ca="1">M35</f>
        <v>9</v>
      </c>
      <c r="I35" s="10" t="s">
        <v>16</v>
      </c>
      <c r="J35" s="10" t="s">
        <v>29</v>
      </c>
      <c r="K35" s="10" t="s">
        <v>28</v>
      </c>
      <c r="L35" s="5"/>
      <c r="M35" s="5">
        <f ca="1">ROUND(RAND()*5+0.5,0)+F34</f>
        <v>9</v>
      </c>
      <c r="N35" s="5" t="str">
        <f ca="1">A35&amp;B35&amp;C35&amp;D35&amp;E35&amp;F35&amp;G35&amp;H35&amp;I35</f>
        <v>5(x + 5) = 14x + 4 - 9x</v>
      </c>
      <c r="O35" s="10" t="str">
        <f>J35&amp;K35&amp;L35</f>
        <v>|T</v>
      </c>
      <c r="P35" t="str">
        <f ca="1">N35&amp;"   "&amp;O35&amp;P31&amp;N34&amp;"   "&amp;O34&amp;P31&amp;N33&amp;"   "&amp;O33&amp;P31&amp;N32&amp;P31&amp;P31&amp;N31</f>
        <v>5(x + 5) = 14x + 4 - 9x   |T 
5(x + 5) = 5x + 4   |T 
5x + 25 = 5x + 4   |-5x 
25 = 4 
L = { }</v>
      </c>
    </row>
    <row r="37" spans="1:16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 ca="1">"L = {"&amp;F38&amp;"}"</f>
        <v>L = {-4}</v>
      </c>
      <c r="O37" s="5"/>
      <c r="P37" s="11" t="s">
        <v>22</v>
      </c>
    </row>
    <row r="38" spans="1:16" x14ac:dyDescent="0.2">
      <c r="A38" s="5"/>
      <c r="B38" s="5"/>
      <c r="C38" s="5"/>
      <c r="D38" s="5" t="s">
        <v>16</v>
      </c>
      <c r="E38" s="5" t="s">
        <v>20</v>
      </c>
      <c r="F38" s="5">
        <f ca="1">-ROUND(RAND()*5+0.5,0)</f>
        <v>-4</v>
      </c>
      <c r="G38" s="5"/>
      <c r="H38" s="5"/>
      <c r="I38" s="5"/>
      <c r="J38" s="5"/>
      <c r="K38" s="5"/>
      <c r="L38" s="5"/>
      <c r="M38" s="5"/>
      <c r="N38" s="5" t="str">
        <f ca="1">A38&amp;B38&amp;C38&amp;D38&amp;E38&amp;F38&amp;G38&amp;H38&amp;I38</f>
        <v>x = -4</v>
      </c>
      <c r="O38" s="5" t="str">
        <f>J38&amp;K38</f>
        <v/>
      </c>
    </row>
    <row r="39" spans="1:16" x14ac:dyDescent="0.2">
      <c r="A39" s="5"/>
      <c r="B39" s="5" t="str">
        <f>D38</f>
        <v>x</v>
      </c>
      <c r="C39" s="5" t="s">
        <v>21</v>
      </c>
      <c r="D39" s="5">
        <f ca="1">K39</f>
        <v>3</v>
      </c>
      <c r="E39" s="5" t="s">
        <v>20</v>
      </c>
      <c r="F39" s="5">
        <f ca="1">F38+K39</f>
        <v>-1</v>
      </c>
      <c r="G39" s="5"/>
      <c r="H39" s="5" t="s">
        <v>19</v>
      </c>
      <c r="I39" s="5"/>
      <c r="J39" s="5" t="s">
        <v>18</v>
      </c>
      <c r="K39" s="5">
        <f ca="1">ROUND(RAND()*5+0.5,0)</f>
        <v>3</v>
      </c>
      <c r="L39" s="5"/>
      <c r="M39" s="5"/>
      <c r="N39" s="5" t="str">
        <f ca="1">A39&amp;B39&amp;C39&amp;D39&amp;E39&amp;F39&amp;G39&amp;H39&amp;I39</f>
        <v xml:space="preserve">x + 3 = -1   </v>
      </c>
      <c r="O39" s="5" t="str">
        <f ca="1">J39&amp;K39&amp;L39</f>
        <v>|-3</v>
      </c>
    </row>
    <row r="40" spans="1:16" x14ac:dyDescent="0.2">
      <c r="A40" s="10">
        <f ca="1">1-K40</f>
        <v>-2</v>
      </c>
      <c r="B40" s="10" t="s">
        <v>16</v>
      </c>
      <c r="C40" s="10" t="s">
        <v>21</v>
      </c>
      <c r="D40" s="10">
        <f ca="1">D39</f>
        <v>3</v>
      </c>
      <c r="E40" s="10" t="s">
        <v>20</v>
      </c>
      <c r="F40" s="10">
        <f ca="1">F39</f>
        <v>-1</v>
      </c>
      <c r="G40" s="10" t="s">
        <v>24</v>
      </c>
      <c r="H40" s="10">
        <f ca="1">K40</f>
        <v>3</v>
      </c>
      <c r="I40" s="10" t="s">
        <v>16</v>
      </c>
      <c r="J40" s="10" t="s">
        <v>23</v>
      </c>
      <c r="K40" s="10">
        <f ca="1">ROUND(RAND()*5+0.5,0)</f>
        <v>3</v>
      </c>
      <c r="L40" s="10" t="s">
        <v>16</v>
      </c>
      <c r="M40" s="5"/>
      <c r="N40" s="5" t="str">
        <f ca="1">A40&amp;B40&amp;C40&amp;D40&amp;E40&amp;F40&amp;G40&amp;H40&amp;I40</f>
        <v>-2x + 3 = -1 - 3x</v>
      </c>
      <c r="O40" s="5" t="str">
        <f ca="1">J40&amp;K40&amp;L40</f>
        <v>|+3x</v>
      </c>
    </row>
    <row r="41" spans="1:16" x14ac:dyDescent="0.2">
      <c r="A41" s="10">
        <f ca="1">A40</f>
        <v>-2</v>
      </c>
      <c r="B41" s="10" t="s">
        <v>30</v>
      </c>
      <c r="C41" s="10" t="str">
        <f ca="1">D40&amp;") + "</f>
        <v xml:space="preserve">3) + </v>
      </c>
      <c r="D41" s="10">
        <f ca="1">-(D40*A41-D40)</f>
        <v>9</v>
      </c>
      <c r="E41" s="10" t="s">
        <v>20</v>
      </c>
      <c r="F41" s="10">
        <f ca="1">F40</f>
        <v>-1</v>
      </c>
      <c r="G41" s="10" t="str">
        <f>G40</f>
        <v xml:space="preserve"> - </v>
      </c>
      <c r="H41" s="10">
        <f ca="1">H40</f>
        <v>3</v>
      </c>
      <c r="I41" s="10" t="str">
        <f>I40</f>
        <v>x</v>
      </c>
      <c r="J41" s="10" t="s">
        <v>29</v>
      </c>
      <c r="K41" s="10" t="s">
        <v>28</v>
      </c>
      <c r="L41" s="10"/>
      <c r="M41" s="10"/>
      <c r="N41" s="10" t="str">
        <f ca="1">A41&amp;B41&amp;C41&amp;D41&amp;E41&amp;F41&amp;G41&amp;H41&amp;I41</f>
        <v>-2(x + 3) + 9 = -1 - 3x</v>
      </c>
      <c r="O41" s="10" t="str">
        <f>J41&amp;K41&amp;L41</f>
        <v>|T</v>
      </c>
      <c r="P41" t="str">
        <f ca="1">N41&amp;"   "&amp;O41&amp;P37&amp;N40&amp;"   "&amp;O40&amp;P37&amp;N39&amp;"   "&amp;O39&amp;P37&amp;N38&amp;P37&amp;P37&amp;N37</f>
        <v>-2(x + 3) + 9 = -1 - 3x   |T 
-2x + 3 = -1 - 3x   |+3x 
x + 3 = -1      |-3 
x = -4 
L = {-4}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4" workbookViewId="0">
      <selection activeCell="C5" sqref="C5"/>
    </sheetView>
  </sheetViews>
  <sheetFormatPr baseColWidth="10" defaultRowHeight="12.75" x14ac:dyDescent="0.2"/>
  <cols>
    <col min="2" max="2" width="20.28515625" customWidth="1"/>
    <col min="3" max="3" width="20.85546875" style="11" customWidth="1"/>
  </cols>
  <sheetData>
    <row r="1" spans="1:3" x14ac:dyDescent="0.2">
      <c r="A1">
        <v>7</v>
      </c>
    </row>
    <row r="2" spans="1:3" x14ac:dyDescent="0.2">
      <c r="A2">
        <f ca="1">ROUND(RAND()*(A1-1)+0.5,0)</f>
        <v>5</v>
      </c>
    </row>
    <row r="4" spans="1:3" ht="76.5" x14ac:dyDescent="0.2">
      <c r="A4">
        <f ca="1">MOD(ROUND(RAND()*A1+0.5,0),A1)</f>
        <v>0</v>
      </c>
      <c r="B4" t="str">
        <f ca="1">Tabelle1!N5</f>
        <v>6x + 3 = 5 + 4x</v>
      </c>
      <c r="C4" s="11" t="str">
        <f ca="1">Tabelle1!P5</f>
        <v>6x + 3 = 5 + 4x   |-4x 
2x + 3 = 5      |-3 
2x = 2      |:2 
x = 1 
L = {1}</v>
      </c>
    </row>
    <row r="5" spans="1:3" ht="76.5" x14ac:dyDescent="0.2">
      <c r="A5">
        <f t="shared" ref="A5:A10" ca="1" si="0">MOD(A4+$A$2,$A$1)</f>
        <v>5</v>
      </c>
      <c r="B5" t="str">
        <f ca="1">Tabelle1!N11</f>
        <v>7x - 4 = 21 + 2x</v>
      </c>
      <c r="C5" s="11" t="str">
        <f ca="1">Tabelle1!P11</f>
        <v>7x - 4 = 21 + 2x   |-2x 
5x - 4 = 21      |+4 
5x = 25      |:5 
x = 5 
L = {5}</v>
      </c>
    </row>
    <row r="6" spans="1:3" ht="76.5" x14ac:dyDescent="0.2">
      <c r="A6">
        <f t="shared" ca="1" si="0"/>
        <v>3</v>
      </c>
      <c r="B6" t="str">
        <f ca="1">Tabelle1!N17</f>
        <v>-3x + 3 = 0 - 6x</v>
      </c>
      <c r="C6" s="11" t="str">
        <f ca="1">Tabelle1!P17</f>
        <v>-3x + 3 = 0 - 6x   |+6x 
3x + 3 = 0      |-3 
3x = -3      |:3 
x = -1 
L = {-1}</v>
      </c>
    </row>
    <row r="7" spans="1:3" ht="76.5" x14ac:dyDescent="0.2">
      <c r="A7">
        <f t="shared" ca="1" si="0"/>
        <v>1</v>
      </c>
      <c r="B7" t="str">
        <f ca="1">Tabelle1!N23</f>
        <v>-8x - 3 = 2 - 3x</v>
      </c>
      <c r="C7" s="11" t="str">
        <f ca="1">Tabelle1!P23</f>
        <v>-8x - 3 = 2 - 3x   |+3x 
-5x - 3 = 2      |+3 
-5x = 5      |:(-5) 
x = -1 
L = {-1}</v>
      </c>
    </row>
    <row r="8" spans="1:3" ht="89.25" x14ac:dyDescent="0.2">
      <c r="A8">
        <f t="shared" ca="1" si="0"/>
        <v>6</v>
      </c>
      <c r="B8" t="str">
        <f ca="1">Tabelle1!N29</f>
        <v>3(x + 1) = 6x + 3 - 3x</v>
      </c>
      <c r="C8" s="11" t="str">
        <f ca="1">Tabelle1!P29</f>
        <v>3(x + 1) = 6x + 3 - 3x   |T 
3x + 3 = 3x + 3   |-3 
3x = 3x      |:3 
x = x 
L = R</v>
      </c>
    </row>
    <row r="9" spans="1:3" ht="89.25" x14ac:dyDescent="0.2">
      <c r="A9">
        <f t="shared" ca="1" si="0"/>
        <v>4</v>
      </c>
      <c r="B9" t="str">
        <f ca="1">Tabelle1!N35</f>
        <v>5(x + 5) = 14x + 4 - 9x</v>
      </c>
      <c r="C9" s="11" t="str">
        <f ca="1">Tabelle1!P35</f>
        <v>5(x + 5) = 14x + 4 - 9x   |T 
5(x + 5) = 5x + 4   |T 
5x + 25 = 5x + 4   |-5x 
25 = 4 
L = { }</v>
      </c>
    </row>
    <row r="10" spans="1:3" ht="89.25" x14ac:dyDescent="0.2">
      <c r="A10">
        <f t="shared" ca="1" si="0"/>
        <v>2</v>
      </c>
      <c r="B10" t="str">
        <f ca="1">Tabelle1!N41</f>
        <v>-2(x + 3) + 9 = -1 - 3x</v>
      </c>
      <c r="C10" s="11" t="str">
        <f ca="1">Tabelle1!P41</f>
        <v>-2(x + 3) + 9 = -1 - 3x   |T 
-2x + 3 = -1 - 3x   |+3x 
x + 3 = -1      |-3 
x = -4 
L = {-4}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"/>
  <sheetViews>
    <sheetView zoomScale="115" zoomScaleNormal="115" workbookViewId="0">
      <selection activeCell="B2" sqref="B2"/>
    </sheetView>
  </sheetViews>
  <sheetFormatPr baseColWidth="10" defaultRowHeight="12.75" x14ac:dyDescent="0.2"/>
  <cols>
    <col min="7" max="8" width="2" bestFit="1" customWidth="1"/>
    <col min="9" max="9" width="3" bestFit="1" customWidth="1"/>
    <col min="11" max="11" width="21.42578125" customWidth="1"/>
    <col min="12" max="12" width="27.85546875" customWidth="1"/>
    <col min="13" max="13" width="2" bestFit="1" customWidth="1"/>
    <col min="14" max="14" width="2.140625" bestFit="1" customWidth="1"/>
    <col min="15" max="17" width="2" bestFit="1" customWidth="1"/>
    <col min="19" max="19" width="3.85546875" customWidth="1"/>
    <col min="22" max="22" width="2" bestFit="1" customWidth="1"/>
    <col min="23" max="23" width="2.140625" bestFit="1" customWidth="1"/>
  </cols>
  <sheetData>
    <row r="1" spans="2:25" x14ac:dyDescent="0.2">
      <c r="B1">
        <v>37</v>
      </c>
      <c r="C1">
        <f ca="1">ROUND(RAND()*5+1,0)</f>
        <v>3</v>
      </c>
    </row>
    <row r="3" spans="2:25" x14ac:dyDescent="0.2">
      <c r="B3">
        <f ca="1">ROUND(RAND()*B1+0.5,0)</f>
        <v>35</v>
      </c>
      <c r="C3">
        <f t="shared" ref="C3:C8" ca="1" si="0">GCD(D3,E3)</f>
        <v>6</v>
      </c>
      <c r="D3">
        <f t="shared" ref="D3:D8" ca="1" si="1">ROUND(RAND()*10+2,0)*F3</f>
        <v>48</v>
      </c>
      <c r="E3">
        <f ca="1">ROUND(RAND()*11+1,0)*F3</f>
        <v>54</v>
      </c>
      <c r="F3">
        <f ca="1">ROUND(RAND()*5+1.5,0)</f>
        <v>6</v>
      </c>
      <c r="G3" t="str">
        <f ca="1">VLOOKUP(O3,$R$3:$S$9,2,FALSE)</f>
        <v>z</v>
      </c>
      <c r="H3" t="str">
        <f ca="1">VLOOKUP(Q3,$R$3:$S$9,2,FALSE)</f>
        <v>y</v>
      </c>
      <c r="I3">
        <f ca="1">D3/C3</f>
        <v>8</v>
      </c>
      <c r="J3">
        <f ca="1">E3/C3</f>
        <v>9</v>
      </c>
      <c r="K3" t="str">
        <f ca="1">D3&amp;" "&amp;G3&amp;"²"&amp;H3&amp;" "&amp;N3&amp;" "&amp;E3&amp;" "&amp;G3&amp;H3</f>
        <v>48 z²y - 54 zy</v>
      </c>
      <c r="L3" t="str">
        <f ca="1">"= "&amp;C3&amp;" "&amp;G3&amp;H3&amp;" · ("&amp;I3&amp;G3&amp;" "&amp;N3&amp;" "&amp;J3&amp;")"</f>
        <v>= 6 zy · (8z - 9)</v>
      </c>
      <c r="M3">
        <f ca="1">ROUND(RAND()*1,0)</f>
        <v>1</v>
      </c>
      <c r="N3" t="str">
        <f ca="1">IF(M3=0,"+","-")</f>
        <v>-</v>
      </c>
      <c r="O3">
        <f ca="1">ROUND(RAND()*5+1.5,0)</f>
        <v>6</v>
      </c>
      <c r="P3">
        <f ca="1">ROUND(RAND()*5+1.5,0)</f>
        <v>6</v>
      </c>
      <c r="Q3">
        <f ca="1">MOD(O3+P3,7)</f>
        <v>5</v>
      </c>
      <c r="R3">
        <v>0</v>
      </c>
      <c r="S3" t="s">
        <v>34</v>
      </c>
      <c r="T3">
        <f ca="1">MOD(Q3+P3,7)</f>
        <v>4</v>
      </c>
      <c r="U3" t="str">
        <f ca="1">VLOOKUP(T3,$R$3:$S$9,2,FALSE)</f>
        <v>x</v>
      </c>
      <c r="V3">
        <f ca="1">ROUND(RAND()*1,0)</f>
        <v>1</v>
      </c>
      <c r="W3" t="str">
        <f ca="1">IF(V3=0,"+","-")</f>
        <v>-</v>
      </c>
      <c r="X3">
        <f ca="1">ROUND(RAND()*3+0.5,0)</f>
        <v>1</v>
      </c>
      <c r="Y3">
        <f ca="1">X3*C3</f>
        <v>6</v>
      </c>
    </row>
    <row r="4" spans="2:25" x14ac:dyDescent="0.2">
      <c r="B4">
        <f ca="1">MOD(B3+$C$1,$B$1)</f>
        <v>1</v>
      </c>
      <c r="C4">
        <f t="shared" ca="1" si="0"/>
        <v>4</v>
      </c>
      <c r="D4">
        <f t="shared" ca="1" si="1"/>
        <v>12</v>
      </c>
      <c r="E4">
        <f t="shared" ref="E4:E21" ca="1" si="2">ROUND(RAND()*11+1,0)*F4</f>
        <v>16</v>
      </c>
      <c r="F4">
        <f t="shared" ref="F4:F39" ca="1" si="3">ROUND(RAND()*5+1.5,0)</f>
        <v>4</v>
      </c>
      <c r="G4" t="str">
        <f t="shared" ref="G4:G21" ca="1" si="4">VLOOKUP(O4,$R$3:$S$9,2,FALSE)</f>
        <v>z</v>
      </c>
      <c r="H4" t="str">
        <f t="shared" ref="H4:H21" ca="1" si="5">VLOOKUP(Q4,$R$3:$S$9,2,FALSE)</f>
        <v>y</v>
      </c>
      <c r="I4">
        <f t="shared" ref="I4:I21" ca="1" si="6">D4/C4</f>
        <v>3</v>
      </c>
      <c r="J4">
        <f t="shared" ref="J4:J21" ca="1" si="7">E4/C4</f>
        <v>4</v>
      </c>
      <c r="K4" t="str">
        <f ca="1">D4&amp;" "&amp;G4&amp;"³"&amp;H4&amp;" "&amp;N4&amp;" "&amp;E4&amp;" "&amp;G4&amp;"²"&amp;H4</f>
        <v>12 z³y - 16 z²y</v>
      </c>
      <c r="L4" t="str">
        <f ca="1">"= "&amp;C4&amp;" "&amp;G4&amp;"²"&amp;H4&amp;" · ("&amp;I4&amp;G4&amp;" "&amp;N4&amp;" "&amp;J4&amp;")"</f>
        <v>= 4 z²y · (3z - 4)</v>
      </c>
      <c r="M4">
        <f t="shared" ref="M4:M39" ca="1" si="8">ROUND(RAND()*1,0)</f>
        <v>1</v>
      </c>
      <c r="N4" t="str">
        <f t="shared" ref="N4:N21" ca="1" si="9">IF(M4=0,"+","-")</f>
        <v>-</v>
      </c>
      <c r="O4">
        <f t="shared" ref="O4:P22" ca="1" si="10">ROUND(RAND()*5+1.5,0)</f>
        <v>6</v>
      </c>
      <c r="P4">
        <f t="shared" ca="1" si="10"/>
        <v>6</v>
      </c>
      <c r="Q4">
        <f t="shared" ref="Q4:Q21" ca="1" si="11">MOD(O4+P4,7)</f>
        <v>5</v>
      </c>
      <c r="R4">
        <v>1</v>
      </c>
      <c r="S4" t="s">
        <v>35</v>
      </c>
      <c r="T4">
        <f t="shared" ref="T4:T21" ca="1" si="12">MOD(Q4+P4,7)</f>
        <v>4</v>
      </c>
      <c r="U4" t="str">
        <f t="shared" ref="U4:U21" ca="1" si="13">VLOOKUP(T4,$R$3:$S$9,2,FALSE)</f>
        <v>x</v>
      </c>
      <c r="V4">
        <f t="shared" ref="V4:V39" ca="1" si="14">ROUND(RAND()*1,0)</f>
        <v>0</v>
      </c>
      <c r="W4" t="str">
        <f t="shared" ref="W4:W21" ca="1" si="15">IF(V4=0,"+","-")</f>
        <v>+</v>
      </c>
      <c r="X4">
        <f t="shared" ref="X4:X39" ca="1" si="16">ROUND(RAND()*3+0.5,0)</f>
        <v>1</v>
      </c>
      <c r="Y4">
        <f t="shared" ref="Y4:Y21" ca="1" si="17">X4*C4</f>
        <v>4</v>
      </c>
    </row>
    <row r="5" spans="2:25" x14ac:dyDescent="0.2">
      <c r="B5">
        <f t="shared" ref="B5:B39" ca="1" si="18">MOD(B4+$C$1,$B$1)</f>
        <v>4</v>
      </c>
      <c r="C5">
        <f t="shared" ca="1" si="0"/>
        <v>12</v>
      </c>
      <c r="D5">
        <f t="shared" ca="1" si="1"/>
        <v>24</v>
      </c>
      <c r="E5">
        <f t="shared" ca="1" si="2"/>
        <v>36</v>
      </c>
      <c r="F5">
        <f t="shared" ca="1" si="3"/>
        <v>4</v>
      </c>
      <c r="G5" t="str">
        <f t="shared" ca="1" si="4"/>
        <v>z</v>
      </c>
      <c r="H5" t="str">
        <f t="shared" ca="1" si="5"/>
        <v>d</v>
      </c>
      <c r="I5">
        <f t="shared" ca="1" si="6"/>
        <v>2</v>
      </c>
      <c r="J5">
        <f t="shared" ca="1" si="7"/>
        <v>3</v>
      </c>
      <c r="K5" t="str">
        <f ca="1">D5&amp;" "&amp;G5&amp;"³"&amp;H5&amp;" "&amp;N5&amp;" "&amp;E5&amp;" "&amp;G5&amp;"²"</f>
        <v>24 z³d + 36 z²</v>
      </c>
      <c r="L5" t="str">
        <f ca="1">"= "&amp;C5&amp;" "&amp;G5&amp;"²"&amp;" · ("&amp;I5&amp;G5&amp;H5&amp;" "&amp;N5&amp;" "&amp;J5&amp;")"</f>
        <v>= 12 z² · (2zd + 3)</v>
      </c>
      <c r="M5">
        <f t="shared" ca="1" si="8"/>
        <v>0</v>
      </c>
      <c r="N5" t="str">
        <f t="shared" ca="1" si="9"/>
        <v>+</v>
      </c>
      <c r="O5">
        <f t="shared" ca="1" si="10"/>
        <v>6</v>
      </c>
      <c r="P5">
        <f t="shared" ca="1" si="10"/>
        <v>4</v>
      </c>
      <c r="Q5">
        <f t="shared" ca="1" si="11"/>
        <v>3</v>
      </c>
      <c r="R5">
        <v>2</v>
      </c>
      <c r="S5" t="s">
        <v>36</v>
      </c>
      <c r="T5">
        <f t="shared" ca="1" si="12"/>
        <v>0</v>
      </c>
      <c r="U5" t="str">
        <f t="shared" ca="1" si="13"/>
        <v>a</v>
      </c>
      <c r="V5">
        <f t="shared" ca="1" si="14"/>
        <v>0</v>
      </c>
      <c r="W5" t="str">
        <f t="shared" ca="1" si="15"/>
        <v>+</v>
      </c>
      <c r="X5">
        <f t="shared" ca="1" si="16"/>
        <v>2</v>
      </c>
      <c r="Y5">
        <f t="shared" ca="1" si="17"/>
        <v>24</v>
      </c>
    </row>
    <row r="6" spans="2:25" x14ac:dyDescent="0.2">
      <c r="B6">
        <f t="shared" ca="1" si="18"/>
        <v>7</v>
      </c>
      <c r="C6">
        <f t="shared" ca="1" si="0"/>
        <v>6</v>
      </c>
      <c r="D6">
        <f t="shared" ca="1" si="1"/>
        <v>66</v>
      </c>
      <c r="E6">
        <f t="shared" ca="1" si="2"/>
        <v>18</v>
      </c>
      <c r="F6">
        <f t="shared" ca="1" si="3"/>
        <v>6</v>
      </c>
      <c r="G6" t="str">
        <f t="shared" ca="1" si="4"/>
        <v>d</v>
      </c>
      <c r="H6" t="str">
        <f t="shared" ca="1" si="5"/>
        <v>a</v>
      </c>
      <c r="I6">
        <f t="shared" ca="1" si="6"/>
        <v>11</v>
      </c>
      <c r="J6">
        <f t="shared" ca="1" si="7"/>
        <v>3</v>
      </c>
      <c r="K6" t="str">
        <f ca="1">D6&amp;" "&amp;G6&amp;H6&amp;"² "&amp;N6&amp;" "&amp;E6&amp;" "&amp;G6&amp;H6</f>
        <v>66 da² - 18 da</v>
      </c>
      <c r="L6" t="str">
        <f ca="1">"= "&amp;C6&amp;" "&amp;G6&amp;H6&amp;" · ("&amp;I6&amp;H6&amp;" "&amp;N6&amp;" "&amp;J6&amp;")"</f>
        <v>= 6 da · (11a - 3)</v>
      </c>
      <c r="M6">
        <f t="shared" ca="1" si="8"/>
        <v>1</v>
      </c>
      <c r="N6" t="str">
        <f t="shared" ca="1" si="9"/>
        <v>-</v>
      </c>
      <c r="O6">
        <f t="shared" ca="1" si="10"/>
        <v>3</v>
      </c>
      <c r="P6">
        <f t="shared" ca="1" si="10"/>
        <v>4</v>
      </c>
      <c r="Q6">
        <f t="shared" ca="1" si="11"/>
        <v>0</v>
      </c>
      <c r="R6">
        <v>3</v>
      </c>
      <c r="S6" t="s">
        <v>37</v>
      </c>
      <c r="T6">
        <f t="shared" ca="1" si="12"/>
        <v>4</v>
      </c>
      <c r="U6" t="str">
        <f t="shared" ca="1" si="13"/>
        <v>x</v>
      </c>
      <c r="V6">
        <f t="shared" ca="1" si="14"/>
        <v>0</v>
      </c>
      <c r="W6" t="str">
        <f t="shared" ca="1" si="15"/>
        <v>+</v>
      </c>
      <c r="X6">
        <f t="shared" ca="1" si="16"/>
        <v>3</v>
      </c>
      <c r="Y6">
        <f t="shared" ca="1" si="17"/>
        <v>18</v>
      </c>
    </row>
    <row r="7" spans="2:25" x14ac:dyDescent="0.2">
      <c r="B7">
        <f t="shared" ca="1" si="18"/>
        <v>10</v>
      </c>
      <c r="C7">
        <f t="shared" ca="1" si="0"/>
        <v>10</v>
      </c>
      <c r="D7">
        <f t="shared" ca="1" si="1"/>
        <v>40</v>
      </c>
      <c r="E7">
        <f t="shared" ca="1" si="2"/>
        <v>30</v>
      </c>
      <c r="F7">
        <f t="shared" ca="1" si="3"/>
        <v>5</v>
      </c>
      <c r="G7" t="str">
        <f t="shared" ca="1" si="4"/>
        <v>y</v>
      </c>
      <c r="H7" t="str">
        <f t="shared" ca="1" si="5"/>
        <v>a</v>
      </c>
      <c r="I7">
        <f t="shared" ca="1" si="6"/>
        <v>4</v>
      </c>
      <c r="J7">
        <f t="shared" ca="1" si="7"/>
        <v>3</v>
      </c>
      <c r="K7" t="str">
        <f ca="1">D7&amp;" "&amp;G7&amp;H7&amp;"² "&amp;N7&amp;" "&amp;E7&amp;" "&amp;G7&amp;H7&amp;"³"</f>
        <v>40 ya² + 30 ya³</v>
      </c>
      <c r="L7" t="str">
        <f ca="1">"= "&amp;C7&amp;" "&amp;G7&amp;H7&amp;"² · ("&amp;I7&amp;" "&amp;N7&amp;" "&amp;J7&amp;H7&amp;")"</f>
        <v>= 10 ya² · (4 + 3a)</v>
      </c>
      <c r="M7">
        <f t="shared" ca="1" si="8"/>
        <v>0</v>
      </c>
      <c r="N7" t="str">
        <f t="shared" ca="1" si="9"/>
        <v>+</v>
      </c>
      <c r="O7">
        <f t="shared" ca="1" si="10"/>
        <v>5</v>
      </c>
      <c r="P7">
        <f t="shared" ca="1" si="10"/>
        <v>2</v>
      </c>
      <c r="Q7">
        <f t="shared" ca="1" si="11"/>
        <v>0</v>
      </c>
      <c r="R7">
        <v>4</v>
      </c>
      <c r="S7" t="s">
        <v>16</v>
      </c>
      <c r="T7">
        <f t="shared" ca="1" si="12"/>
        <v>2</v>
      </c>
      <c r="U7" t="str">
        <f t="shared" ca="1" si="13"/>
        <v>c</v>
      </c>
      <c r="V7">
        <f t="shared" ca="1" si="14"/>
        <v>1</v>
      </c>
      <c r="W7" t="str">
        <f t="shared" ca="1" si="15"/>
        <v>-</v>
      </c>
      <c r="X7">
        <f t="shared" ca="1" si="16"/>
        <v>2</v>
      </c>
      <c r="Y7">
        <f t="shared" ca="1" si="17"/>
        <v>20</v>
      </c>
    </row>
    <row r="8" spans="2:25" x14ac:dyDescent="0.2">
      <c r="B8">
        <f t="shared" ca="1" si="18"/>
        <v>13</v>
      </c>
      <c r="C8">
        <f t="shared" ca="1" si="0"/>
        <v>36</v>
      </c>
      <c r="D8">
        <f t="shared" ca="1" si="1"/>
        <v>36</v>
      </c>
      <c r="E8">
        <f t="shared" ca="1" si="2"/>
        <v>36</v>
      </c>
      <c r="F8">
        <f t="shared" ca="1" si="3"/>
        <v>4</v>
      </c>
      <c r="G8" t="str">
        <f t="shared" ca="1" si="4"/>
        <v>c</v>
      </c>
      <c r="H8" t="str">
        <f t="shared" ca="1" si="5"/>
        <v>b</v>
      </c>
      <c r="I8">
        <f t="shared" ca="1" si="6"/>
        <v>1</v>
      </c>
      <c r="J8">
        <f t="shared" ca="1" si="7"/>
        <v>1</v>
      </c>
      <c r="K8" t="str">
        <f ca="1">D8&amp;" "&amp;H8&amp;"² "&amp;N8&amp;" "&amp;E8&amp;" "&amp;H8</f>
        <v>36 b² - 36 b</v>
      </c>
      <c r="L8" t="str">
        <f ca="1">"= "&amp;C8&amp;" "&amp;H8&amp;" · ("&amp;I8&amp;H8&amp;" "&amp;N8&amp;" "&amp;J8&amp;")"</f>
        <v>= 36 b · (1b - 1)</v>
      </c>
      <c r="M8">
        <f t="shared" ca="1" si="8"/>
        <v>1</v>
      </c>
      <c r="N8" t="str">
        <f t="shared" ca="1" si="9"/>
        <v>-</v>
      </c>
      <c r="O8">
        <f t="shared" ca="1" si="10"/>
        <v>2</v>
      </c>
      <c r="P8">
        <f t="shared" ca="1" si="10"/>
        <v>6</v>
      </c>
      <c r="Q8">
        <f t="shared" ca="1" si="11"/>
        <v>1</v>
      </c>
      <c r="R8">
        <v>5</v>
      </c>
      <c r="S8" t="s">
        <v>38</v>
      </c>
      <c r="T8">
        <f t="shared" ca="1" si="12"/>
        <v>0</v>
      </c>
      <c r="U8" t="str">
        <f t="shared" ca="1" si="13"/>
        <v>a</v>
      </c>
      <c r="V8">
        <f t="shared" ca="1" si="14"/>
        <v>0</v>
      </c>
      <c r="W8" t="str">
        <f t="shared" ca="1" si="15"/>
        <v>+</v>
      </c>
      <c r="X8">
        <f t="shared" ca="1" si="16"/>
        <v>3</v>
      </c>
      <c r="Y8">
        <f t="shared" ca="1" si="17"/>
        <v>108</v>
      </c>
    </row>
    <row r="9" spans="2:25" x14ac:dyDescent="0.2">
      <c r="B9">
        <f t="shared" ca="1" si="18"/>
        <v>16</v>
      </c>
      <c r="C9">
        <f t="shared" ref="C9:C21" ca="1" si="19">GCD(D9,E9)</f>
        <v>15</v>
      </c>
      <c r="D9">
        <f t="shared" ref="D9:D21" ca="1" si="20">ROUND(RAND()*10+2,0)*F9</f>
        <v>15</v>
      </c>
      <c r="E9">
        <f t="shared" ca="1" si="2"/>
        <v>45</v>
      </c>
      <c r="F9">
        <f t="shared" ca="1" si="3"/>
        <v>5</v>
      </c>
      <c r="G9" t="str">
        <f t="shared" ca="1" si="4"/>
        <v>x</v>
      </c>
      <c r="H9" t="str">
        <f t="shared" ca="1" si="5"/>
        <v>c</v>
      </c>
      <c r="I9">
        <f t="shared" ca="1" si="6"/>
        <v>1</v>
      </c>
      <c r="J9">
        <f t="shared" ca="1" si="7"/>
        <v>3</v>
      </c>
      <c r="K9" t="str">
        <f ca="1">D9&amp;" "&amp;H9&amp;"² "&amp;N9&amp;" "&amp;E9&amp;" "&amp;H9&amp;"³"</f>
        <v>15 c² - 45 c³</v>
      </c>
      <c r="L9" t="str">
        <f ca="1">"= "&amp;C9&amp;" "&amp;H9&amp;"² · ("&amp;I9&amp;" "&amp;N9&amp;" "&amp;J9&amp;H9&amp;")"</f>
        <v>= 15 c² · (1 - 3c)</v>
      </c>
      <c r="M9">
        <f t="shared" ca="1" si="8"/>
        <v>1</v>
      </c>
      <c r="N9" t="str">
        <f t="shared" ca="1" si="9"/>
        <v>-</v>
      </c>
      <c r="O9">
        <f t="shared" ca="1" si="10"/>
        <v>4</v>
      </c>
      <c r="P9">
        <f t="shared" ca="1" si="10"/>
        <v>5</v>
      </c>
      <c r="Q9">
        <f t="shared" ca="1" si="11"/>
        <v>2</v>
      </c>
      <c r="R9">
        <v>6</v>
      </c>
      <c r="S9" t="s">
        <v>39</v>
      </c>
      <c r="T9">
        <f t="shared" ca="1" si="12"/>
        <v>0</v>
      </c>
      <c r="U9" t="str">
        <f t="shared" ca="1" si="13"/>
        <v>a</v>
      </c>
      <c r="V9">
        <f t="shared" ca="1" si="14"/>
        <v>0</v>
      </c>
      <c r="W9" t="str">
        <f t="shared" ca="1" si="15"/>
        <v>+</v>
      </c>
      <c r="X9">
        <f t="shared" ca="1" si="16"/>
        <v>2</v>
      </c>
      <c r="Y9">
        <f t="shared" ca="1" si="17"/>
        <v>30</v>
      </c>
    </row>
    <row r="10" spans="2:25" x14ac:dyDescent="0.2">
      <c r="B10">
        <f t="shared" ca="1" si="18"/>
        <v>19</v>
      </c>
      <c r="C10">
        <f t="shared" ca="1" si="19"/>
        <v>8</v>
      </c>
      <c r="D10">
        <f t="shared" ca="1" si="20"/>
        <v>8</v>
      </c>
      <c r="E10">
        <f t="shared" ca="1" si="2"/>
        <v>48</v>
      </c>
      <c r="F10">
        <f t="shared" ca="1" si="3"/>
        <v>4</v>
      </c>
      <c r="G10" t="str">
        <f t="shared" ca="1" si="4"/>
        <v>c</v>
      </c>
      <c r="H10" t="str">
        <f t="shared" ca="1" si="5"/>
        <v>y</v>
      </c>
      <c r="I10">
        <f t="shared" ca="1" si="6"/>
        <v>1</v>
      </c>
      <c r="J10">
        <f t="shared" ca="1" si="7"/>
        <v>6</v>
      </c>
      <c r="K10" t="str">
        <f ca="1">D10&amp;" "&amp;G10&amp;"²"&amp;H10&amp;"² "&amp;N10&amp;" "&amp;E10&amp;" "&amp;G10&amp;H10&amp;"³"</f>
        <v>8 c²y² + 48 cy³</v>
      </c>
      <c r="L10" t="str">
        <f ca="1">"= "&amp;C10&amp;" "&amp;G10&amp;H10&amp;"² · ("&amp;I10&amp;G10&amp;" "&amp;N10&amp;" "&amp;J10&amp;H10&amp;")"</f>
        <v>= 8 cy² · (1c + 6y)</v>
      </c>
      <c r="M10">
        <f t="shared" ca="1" si="8"/>
        <v>0</v>
      </c>
      <c r="N10" t="str">
        <f t="shared" ca="1" si="9"/>
        <v>+</v>
      </c>
      <c r="O10">
        <f t="shared" ca="1" si="10"/>
        <v>2</v>
      </c>
      <c r="P10">
        <f t="shared" ca="1" si="10"/>
        <v>3</v>
      </c>
      <c r="Q10">
        <f t="shared" ca="1" si="11"/>
        <v>5</v>
      </c>
      <c r="T10">
        <f t="shared" ca="1" si="12"/>
        <v>1</v>
      </c>
      <c r="U10" t="str">
        <f t="shared" ca="1" si="13"/>
        <v>b</v>
      </c>
      <c r="V10">
        <f t="shared" ca="1" si="14"/>
        <v>0</v>
      </c>
      <c r="W10" t="str">
        <f t="shared" ca="1" si="15"/>
        <v>+</v>
      </c>
      <c r="X10">
        <f t="shared" ca="1" si="16"/>
        <v>3</v>
      </c>
      <c r="Y10">
        <f t="shared" ca="1" si="17"/>
        <v>24</v>
      </c>
    </row>
    <row r="11" spans="2:25" x14ac:dyDescent="0.2">
      <c r="B11">
        <f t="shared" ca="1" si="18"/>
        <v>22</v>
      </c>
      <c r="C11">
        <f t="shared" ca="1" si="19"/>
        <v>4</v>
      </c>
      <c r="D11">
        <f t="shared" ca="1" si="20"/>
        <v>36</v>
      </c>
      <c r="E11">
        <f t="shared" ca="1" si="2"/>
        <v>28</v>
      </c>
      <c r="F11">
        <f t="shared" ca="1" si="3"/>
        <v>4</v>
      </c>
      <c r="G11" t="str">
        <f t="shared" ca="1" si="4"/>
        <v>x</v>
      </c>
      <c r="H11" t="str">
        <f t="shared" ca="1" si="5"/>
        <v>d</v>
      </c>
      <c r="I11">
        <f t="shared" ca="1" si="6"/>
        <v>9</v>
      </c>
      <c r="J11">
        <f t="shared" ca="1" si="7"/>
        <v>7</v>
      </c>
      <c r="K11" t="str">
        <f ca="1">D11&amp;" "&amp;G11&amp;"²"&amp;H11&amp;" "&amp;N11&amp;" "&amp;E11&amp;" "&amp;G11&amp;H11&amp;"²"</f>
        <v>36 x²d - 28 xd²</v>
      </c>
      <c r="L11" t="str">
        <f ca="1">"= "&amp;C11&amp;" "&amp;G11&amp;H11&amp;" · ("&amp;I11&amp;G11&amp;" "&amp;N11&amp;" "&amp;J11&amp;H11&amp;")"</f>
        <v>= 4 xd · (9x - 7d)</v>
      </c>
      <c r="M11">
        <f t="shared" ca="1" si="8"/>
        <v>1</v>
      </c>
      <c r="N11" t="str">
        <f t="shared" ca="1" si="9"/>
        <v>-</v>
      </c>
      <c r="O11">
        <f t="shared" ca="1" si="10"/>
        <v>4</v>
      </c>
      <c r="P11">
        <f t="shared" ca="1" si="10"/>
        <v>6</v>
      </c>
      <c r="Q11">
        <f t="shared" ca="1" si="11"/>
        <v>3</v>
      </c>
      <c r="T11">
        <f t="shared" ca="1" si="12"/>
        <v>2</v>
      </c>
      <c r="U11" t="str">
        <f t="shared" ca="1" si="13"/>
        <v>c</v>
      </c>
      <c r="V11">
        <f t="shared" ca="1" si="14"/>
        <v>0</v>
      </c>
      <c r="W11" t="str">
        <f t="shared" ca="1" si="15"/>
        <v>+</v>
      </c>
      <c r="X11">
        <f t="shared" ca="1" si="16"/>
        <v>2</v>
      </c>
      <c r="Y11">
        <f t="shared" ca="1" si="17"/>
        <v>8</v>
      </c>
    </row>
    <row r="12" spans="2:25" x14ac:dyDescent="0.2">
      <c r="B12">
        <f t="shared" ca="1" si="18"/>
        <v>25</v>
      </c>
      <c r="C12">
        <f t="shared" ca="1" si="19"/>
        <v>15</v>
      </c>
      <c r="D12">
        <f t="shared" ca="1" si="20"/>
        <v>15</v>
      </c>
      <c r="E12">
        <f t="shared" ca="1" si="2"/>
        <v>45</v>
      </c>
      <c r="F12">
        <f t="shared" ca="1" si="3"/>
        <v>5</v>
      </c>
      <c r="G12" t="str">
        <f t="shared" ca="1" si="4"/>
        <v>x</v>
      </c>
      <c r="H12" t="str">
        <f t="shared" ca="1" si="5"/>
        <v>b</v>
      </c>
      <c r="I12">
        <f t="shared" ca="1" si="6"/>
        <v>1</v>
      </c>
      <c r="J12">
        <f t="shared" ca="1" si="7"/>
        <v>3</v>
      </c>
      <c r="K12" t="str">
        <f ca="1">D12&amp;" "&amp;H12&amp;" "&amp;N12&amp;" "&amp;E12&amp;" "&amp;H12&amp;"³"</f>
        <v>15 b - 45 b³</v>
      </c>
      <c r="L12" t="str">
        <f ca="1">"= "&amp;C12&amp;" "&amp;H12&amp;" · ("&amp;I12&amp;" "&amp;N12&amp;" "&amp;J12&amp;H12&amp;"²)"</f>
        <v>= 15 b · (1 - 3b²)</v>
      </c>
      <c r="M12">
        <f t="shared" ca="1" si="8"/>
        <v>1</v>
      </c>
      <c r="N12" t="str">
        <f t="shared" ca="1" si="9"/>
        <v>-</v>
      </c>
      <c r="O12">
        <f t="shared" ca="1" si="10"/>
        <v>4</v>
      </c>
      <c r="P12">
        <f t="shared" ca="1" si="10"/>
        <v>4</v>
      </c>
      <c r="Q12">
        <f t="shared" ca="1" si="11"/>
        <v>1</v>
      </c>
      <c r="T12">
        <f t="shared" ca="1" si="12"/>
        <v>5</v>
      </c>
      <c r="U12" t="str">
        <f t="shared" ca="1" si="13"/>
        <v>y</v>
      </c>
      <c r="V12">
        <f t="shared" ca="1" si="14"/>
        <v>0</v>
      </c>
      <c r="W12" t="str">
        <f t="shared" ca="1" si="15"/>
        <v>+</v>
      </c>
      <c r="X12">
        <f t="shared" ca="1" si="16"/>
        <v>1</v>
      </c>
      <c r="Y12">
        <f t="shared" ca="1" si="17"/>
        <v>15</v>
      </c>
    </row>
    <row r="13" spans="2:25" x14ac:dyDescent="0.2">
      <c r="B13">
        <f t="shared" ca="1" si="18"/>
        <v>28</v>
      </c>
      <c r="C13">
        <f t="shared" ca="1" si="19"/>
        <v>5</v>
      </c>
      <c r="D13">
        <f t="shared" ca="1" si="20"/>
        <v>25</v>
      </c>
      <c r="E13">
        <f t="shared" ca="1" si="2"/>
        <v>5</v>
      </c>
      <c r="F13">
        <f t="shared" ca="1" si="3"/>
        <v>5</v>
      </c>
      <c r="G13" t="str">
        <f t="shared" ca="1" si="4"/>
        <v>x</v>
      </c>
      <c r="H13" t="str">
        <f t="shared" ca="1" si="5"/>
        <v>d</v>
      </c>
      <c r="I13">
        <f t="shared" ca="1" si="6"/>
        <v>5</v>
      </c>
      <c r="J13">
        <f t="shared" ca="1" si="7"/>
        <v>1</v>
      </c>
      <c r="K13" t="str">
        <f ca="1">D13&amp;" "&amp;G13&amp;"²"&amp;H13&amp;" "&amp;N13&amp;" "&amp;E13&amp;" "&amp;G13&amp;H13&amp;" "&amp;W13&amp;" "&amp;Y13&amp;U13&amp;H13</f>
        <v>25 x²d + 5 xd + 10cd</v>
      </c>
      <c r="L13" t="str">
        <f ca="1">"= "&amp;C13&amp;" "&amp;H13&amp;" · ("&amp;I13&amp;G13&amp;"² "&amp;N13&amp;" "&amp;J13&amp;G13&amp;" "&amp;W13&amp;" "&amp;X13&amp;U13&amp;")"</f>
        <v>= 5 d · (5x² + 1x + 2c)</v>
      </c>
      <c r="M13">
        <f t="shared" ca="1" si="8"/>
        <v>0</v>
      </c>
      <c r="N13" t="str">
        <f t="shared" ca="1" si="9"/>
        <v>+</v>
      </c>
      <c r="O13">
        <f t="shared" ca="1" si="10"/>
        <v>4</v>
      </c>
      <c r="P13">
        <f t="shared" ca="1" si="10"/>
        <v>6</v>
      </c>
      <c r="Q13">
        <f t="shared" ca="1" si="11"/>
        <v>3</v>
      </c>
      <c r="T13">
        <f t="shared" ca="1" si="12"/>
        <v>2</v>
      </c>
      <c r="U13" t="str">
        <f t="shared" ca="1" si="13"/>
        <v>c</v>
      </c>
      <c r="V13">
        <f t="shared" ca="1" si="14"/>
        <v>0</v>
      </c>
      <c r="W13" t="str">
        <f t="shared" ca="1" si="15"/>
        <v>+</v>
      </c>
      <c r="X13">
        <f t="shared" ca="1" si="16"/>
        <v>2</v>
      </c>
      <c r="Y13">
        <f t="shared" ca="1" si="17"/>
        <v>10</v>
      </c>
    </row>
    <row r="14" spans="2:25" x14ac:dyDescent="0.2">
      <c r="B14">
        <f t="shared" ca="1" si="18"/>
        <v>31</v>
      </c>
      <c r="C14">
        <f t="shared" ca="1" si="19"/>
        <v>6</v>
      </c>
      <c r="D14">
        <f t="shared" ca="1" si="20"/>
        <v>12</v>
      </c>
      <c r="E14">
        <f t="shared" ca="1" si="2"/>
        <v>18</v>
      </c>
      <c r="F14">
        <f t="shared" ca="1" si="3"/>
        <v>6</v>
      </c>
      <c r="G14" t="str">
        <f t="shared" ca="1" si="4"/>
        <v>x</v>
      </c>
      <c r="H14" t="str">
        <f t="shared" ca="1" si="5"/>
        <v>z</v>
      </c>
      <c r="I14">
        <f t="shared" ca="1" si="6"/>
        <v>2</v>
      </c>
      <c r="J14">
        <f t="shared" ca="1" si="7"/>
        <v>3</v>
      </c>
      <c r="K14" t="str">
        <f ca="1">D14&amp;" "&amp;G14&amp;"²"&amp;H14&amp;" "&amp;N14&amp;" "&amp;E14&amp;" "&amp;G14&amp;H14&amp;" "&amp;W14&amp;" "&amp;Y14&amp;G14&amp;H14&amp;"²"</f>
        <v>12 x²z + 18 xz - 18xz²</v>
      </c>
      <c r="L14" t="str">
        <f ca="1">"= "&amp;C14&amp;" "&amp;H14&amp;G14&amp;" · ("&amp;I14&amp;G14&amp;" "&amp;N14&amp;" "&amp;J14&amp;" "&amp;W14&amp;" "&amp;X14&amp;H14&amp;")"</f>
        <v>= 6 zx · (2x + 3 - 3z)</v>
      </c>
      <c r="M14">
        <f t="shared" ca="1" si="8"/>
        <v>0</v>
      </c>
      <c r="N14" t="str">
        <f t="shared" ca="1" si="9"/>
        <v>+</v>
      </c>
      <c r="O14">
        <f t="shared" ca="1" si="10"/>
        <v>4</v>
      </c>
      <c r="P14">
        <f t="shared" ca="1" si="10"/>
        <v>2</v>
      </c>
      <c r="Q14">
        <f t="shared" ca="1" si="11"/>
        <v>6</v>
      </c>
      <c r="T14">
        <f t="shared" ca="1" si="12"/>
        <v>1</v>
      </c>
      <c r="U14" t="str">
        <f t="shared" ca="1" si="13"/>
        <v>b</v>
      </c>
      <c r="V14">
        <f t="shared" ca="1" si="14"/>
        <v>1</v>
      </c>
      <c r="W14" t="str">
        <f t="shared" ca="1" si="15"/>
        <v>-</v>
      </c>
      <c r="X14">
        <f t="shared" ca="1" si="16"/>
        <v>3</v>
      </c>
      <c r="Y14">
        <f t="shared" ca="1" si="17"/>
        <v>18</v>
      </c>
    </row>
    <row r="15" spans="2:25" x14ac:dyDescent="0.2">
      <c r="B15">
        <f t="shared" ca="1" si="18"/>
        <v>34</v>
      </c>
      <c r="C15">
        <f t="shared" ca="1" si="19"/>
        <v>5</v>
      </c>
      <c r="D15">
        <f t="shared" ca="1" si="20"/>
        <v>60</v>
      </c>
      <c r="E15">
        <f t="shared" ca="1" si="2"/>
        <v>55</v>
      </c>
      <c r="F15">
        <f t="shared" ca="1" si="3"/>
        <v>5</v>
      </c>
      <c r="G15" t="str">
        <f t="shared" ca="1" si="4"/>
        <v>c</v>
      </c>
      <c r="H15" t="str">
        <f t="shared" ca="1" si="5"/>
        <v>x</v>
      </c>
      <c r="I15">
        <f t="shared" ca="1" si="6"/>
        <v>12</v>
      </c>
      <c r="J15">
        <f t="shared" ca="1" si="7"/>
        <v>11</v>
      </c>
      <c r="K15" t="str">
        <f ca="1">D15&amp;" "&amp;G15&amp;H15&amp;" "&amp;N15&amp;" "&amp;E15&amp;" "&amp;G15&amp;U15&amp;" "&amp;W15&amp;" "&amp;Y15&amp;U15&amp;H15</f>
        <v>60 cx - 55 cz + 15zx</v>
      </c>
      <c r="L15" t="str">
        <f ca="1">"= "&amp;C15&amp;" · ("&amp;I15&amp;G15&amp;H15&amp;" "&amp;N15&amp;" "&amp;J15&amp;G15&amp;U15&amp;" "&amp;W15&amp;" "&amp;X15&amp;U15&amp;H15&amp;")"</f>
        <v>= 5 · (12cx - 11cz + 3zx)</v>
      </c>
      <c r="M15">
        <f t="shared" ca="1" si="8"/>
        <v>1</v>
      </c>
      <c r="N15" t="str">
        <f t="shared" ca="1" si="9"/>
        <v>-</v>
      </c>
      <c r="O15">
        <f t="shared" ca="1" si="10"/>
        <v>2</v>
      </c>
      <c r="P15">
        <f t="shared" ca="1" si="10"/>
        <v>2</v>
      </c>
      <c r="Q15">
        <f t="shared" ca="1" si="11"/>
        <v>4</v>
      </c>
      <c r="T15">
        <f t="shared" ca="1" si="12"/>
        <v>6</v>
      </c>
      <c r="U15" t="str">
        <f t="shared" ca="1" si="13"/>
        <v>z</v>
      </c>
      <c r="V15">
        <f t="shared" ca="1" si="14"/>
        <v>0</v>
      </c>
      <c r="W15" t="str">
        <f t="shared" ca="1" si="15"/>
        <v>+</v>
      </c>
      <c r="X15">
        <f t="shared" ca="1" si="16"/>
        <v>3</v>
      </c>
      <c r="Y15">
        <f t="shared" ca="1" si="17"/>
        <v>15</v>
      </c>
    </row>
    <row r="16" spans="2:25" x14ac:dyDescent="0.2">
      <c r="B16">
        <f t="shared" ca="1" si="18"/>
        <v>0</v>
      </c>
      <c r="C16">
        <f t="shared" ca="1" si="19"/>
        <v>6</v>
      </c>
      <c r="D16">
        <f t="shared" ca="1" si="20"/>
        <v>30</v>
      </c>
      <c r="E16">
        <f t="shared" ca="1" si="2"/>
        <v>12</v>
      </c>
      <c r="F16">
        <f t="shared" ca="1" si="3"/>
        <v>6</v>
      </c>
      <c r="G16" t="str">
        <f t="shared" ca="1" si="4"/>
        <v>z</v>
      </c>
      <c r="H16" t="str">
        <f t="shared" ca="1" si="5"/>
        <v>x</v>
      </c>
      <c r="I16">
        <f t="shared" ca="1" si="6"/>
        <v>5</v>
      </c>
      <c r="J16">
        <f t="shared" ca="1" si="7"/>
        <v>2</v>
      </c>
      <c r="K16" t="str">
        <f ca="1">D16&amp;" "&amp;G16&amp;"²"&amp;H16&amp;" "&amp;N16&amp;" "&amp;E16&amp;" "&amp;G16&amp;H16&amp;" "&amp;W16&amp;" "&amp;Y16&amp;" "&amp;G16&amp;"³"&amp;H16</f>
        <v>30 z²x + 12 zx + 12 z³x</v>
      </c>
      <c r="L16" t="str">
        <f ca="1">"= "&amp;C16&amp;" "&amp;G16&amp;H16&amp;" · ("&amp;I16&amp;G16&amp;" "&amp;N16&amp;" "&amp;J16&amp;" "&amp;W16&amp;" "&amp;X16&amp;G16&amp;"²"&amp;")"</f>
        <v>= 6 zx · (5z + 2 + 2z²)</v>
      </c>
      <c r="M16">
        <f t="shared" ca="1" si="8"/>
        <v>0</v>
      </c>
      <c r="N16" t="str">
        <f t="shared" ca="1" si="9"/>
        <v>+</v>
      </c>
      <c r="O16">
        <f t="shared" ca="1" si="10"/>
        <v>6</v>
      </c>
      <c r="P16">
        <f t="shared" ca="1" si="10"/>
        <v>5</v>
      </c>
      <c r="Q16">
        <f t="shared" ca="1" si="11"/>
        <v>4</v>
      </c>
      <c r="T16">
        <f t="shared" ca="1" si="12"/>
        <v>2</v>
      </c>
      <c r="U16" t="str">
        <f t="shared" ca="1" si="13"/>
        <v>c</v>
      </c>
      <c r="V16">
        <f t="shared" ca="1" si="14"/>
        <v>0</v>
      </c>
      <c r="W16" t="str">
        <f t="shared" ca="1" si="15"/>
        <v>+</v>
      </c>
      <c r="X16">
        <f t="shared" ca="1" si="16"/>
        <v>2</v>
      </c>
      <c r="Y16">
        <f t="shared" ca="1" si="17"/>
        <v>12</v>
      </c>
    </row>
    <row r="17" spans="2:25" x14ac:dyDescent="0.2">
      <c r="B17">
        <f t="shared" ca="1" si="18"/>
        <v>3</v>
      </c>
      <c r="C17">
        <f t="shared" ca="1" si="19"/>
        <v>4</v>
      </c>
      <c r="D17">
        <f t="shared" ca="1" si="20"/>
        <v>36</v>
      </c>
      <c r="E17">
        <f t="shared" ca="1" si="2"/>
        <v>16</v>
      </c>
      <c r="F17">
        <f t="shared" ca="1" si="3"/>
        <v>4</v>
      </c>
      <c r="G17" t="str">
        <f t="shared" ca="1" si="4"/>
        <v>x</v>
      </c>
      <c r="H17" t="str">
        <f t="shared" ca="1" si="5"/>
        <v>d</v>
      </c>
      <c r="I17">
        <f t="shared" ca="1" si="6"/>
        <v>9</v>
      </c>
      <c r="J17">
        <f t="shared" ca="1" si="7"/>
        <v>4</v>
      </c>
      <c r="K17" t="str">
        <f ca="1">D17&amp;" "&amp;G17&amp;"²"&amp;H17&amp;" "&amp;N17&amp;" "&amp;E17&amp;" "&amp;G17&amp;H17&amp;"²"&amp;" "&amp;W17&amp;" "&amp;Y17&amp;U17&amp;"²"&amp;H17</f>
        <v>36 x²d - 16 xd² + 4c²d</v>
      </c>
      <c r="L17" t="str">
        <f ca="1">"= "&amp;C17&amp;" "&amp;H17&amp;" · ("&amp;I17&amp;G17&amp;"² "&amp;N17&amp;" "&amp;J17&amp;G17&amp;H17&amp;" "&amp;W17&amp;" "&amp;X17&amp;U17&amp;"²)"</f>
        <v>= 4 d · (9x² - 4xd + 1c²)</v>
      </c>
      <c r="M17">
        <f t="shared" ca="1" si="8"/>
        <v>1</v>
      </c>
      <c r="N17" t="str">
        <f t="shared" ca="1" si="9"/>
        <v>-</v>
      </c>
      <c r="O17">
        <f t="shared" ca="1" si="10"/>
        <v>4</v>
      </c>
      <c r="P17">
        <f t="shared" ca="1" si="10"/>
        <v>6</v>
      </c>
      <c r="Q17">
        <f t="shared" ca="1" si="11"/>
        <v>3</v>
      </c>
      <c r="T17">
        <f t="shared" ca="1" si="12"/>
        <v>2</v>
      </c>
      <c r="U17" t="str">
        <f t="shared" ca="1" si="13"/>
        <v>c</v>
      </c>
      <c r="V17">
        <f t="shared" ca="1" si="14"/>
        <v>0</v>
      </c>
      <c r="W17" t="str">
        <f t="shared" ca="1" si="15"/>
        <v>+</v>
      </c>
      <c r="X17">
        <f t="shared" ca="1" si="16"/>
        <v>1</v>
      </c>
      <c r="Y17">
        <f t="shared" ca="1" si="17"/>
        <v>4</v>
      </c>
    </row>
    <row r="18" spans="2:25" x14ac:dyDescent="0.2">
      <c r="B18">
        <f t="shared" ca="1" si="18"/>
        <v>6</v>
      </c>
      <c r="C18">
        <f t="shared" ca="1" si="19"/>
        <v>2</v>
      </c>
      <c r="D18">
        <f t="shared" ca="1" si="20"/>
        <v>4</v>
      </c>
      <c r="E18">
        <f t="shared" ca="1" si="2"/>
        <v>14</v>
      </c>
      <c r="F18">
        <f t="shared" ca="1" si="3"/>
        <v>2</v>
      </c>
      <c r="G18" t="str">
        <f t="shared" ca="1" si="4"/>
        <v>x</v>
      </c>
      <c r="H18" t="str">
        <f t="shared" ca="1" si="5"/>
        <v>c</v>
      </c>
      <c r="I18">
        <f t="shared" ca="1" si="6"/>
        <v>2</v>
      </c>
      <c r="J18">
        <f t="shared" ca="1" si="7"/>
        <v>7</v>
      </c>
      <c r="K18" t="str">
        <f ca="1">D18&amp;" "&amp;G18&amp;"²"&amp;H18&amp;" "&amp;N18&amp;" "&amp;E18&amp;" "&amp;G18&amp;"²"&amp;H18&amp;"² "&amp;W18&amp;" "&amp;Y18&amp;G18&amp;H18&amp;"²"</f>
        <v>4 x²c - 14 x²c² - 2xc²</v>
      </c>
      <c r="L18" t="str">
        <f ca="1">"= "&amp;C18&amp;" "&amp;H18&amp;G18&amp;" · ("&amp;I18&amp;G18&amp;" "&amp;N18&amp;" "&amp;J18&amp;G18&amp;H18&amp;" "&amp;W18&amp;" "&amp;X18&amp;H18&amp;")"</f>
        <v>= 2 cx · (2x - 7xc - 1c)</v>
      </c>
      <c r="M18">
        <f t="shared" ca="1" si="8"/>
        <v>1</v>
      </c>
      <c r="N18" t="str">
        <f t="shared" ca="1" si="9"/>
        <v>-</v>
      </c>
      <c r="O18">
        <f t="shared" ca="1" si="10"/>
        <v>4</v>
      </c>
      <c r="P18">
        <f t="shared" ca="1" si="10"/>
        <v>5</v>
      </c>
      <c r="Q18">
        <f t="shared" ca="1" si="11"/>
        <v>2</v>
      </c>
      <c r="T18">
        <f t="shared" ca="1" si="12"/>
        <v>0</v>
      </c>
      <c r="U18" t="str">
        <f t="shared" ca="1" si="13"/>
        <v>a</v>
      </c>
      <c r="V18">
        <f t="shared" ca="1" si="14"/>
        <v>1</v>
      </c>
      <c r="W18" t="str">
        <f t="shared" ca="1" si="15"/>
        <v>-</v>
      </c>
      <c r="X18">
        <f t="shared" ca="1" si="16"/>
        <v>1</v>
      </c>
      <c r="Y18">
        <f t="shared" ca="1" si="17"/>
        <v>2</v>
      </c>
    </row>
    <row r="19" spans="2:25" x14ac:dyDescent="0.2">
      <c r="B19">
        <f t="shared" ca="1" si="18"/>
        <v>9</v>
      </c>
      <c r="C19">
        <f t="shared" ca="1" si="19"/>
        <v>3</v>
      </c>
      <c r="D19">
        <f t="shared" ca="1" si="20"/>
        <v>15</v>
      </c>
      <c r="E19">
        <f t="shared" ca="1" si="2"/>
        <v>12</v>
      </c>
      <c r="F19">
        <f t="shared" ca="1" si="3"/>
        <v>3</v>
      </c>
      <c r="G19" t="str">
        <f t="shared" ca="1" si="4"/>
        <v>y</v>
      </c>
      <c r="H19" t="str">
        <f t="shared" ca="1" si="5"/>
        <v>d</v>
      </c>
      <c r="I19">
        <f t="shared" ca="1" si="6"/>
        <v>5</v>
      </c>
      <c r="J19">
        <f t="shared" ca="1" si="7"/>
        <v>4</v>
      </c>
      <c r="K19" t="str">
        <f ca="1">D19&amp;" "&amp;G19&amp;"²"&amp;" "&amp;N19&amp;" "&amp;E19&amp;" "&amp;G19&amp;H19&amp;" "&amp;W19&amp;" "&amp;Y19&amp;G19&amp;H19&amp;"²"</f>
        <v>15 y² + 12 yd - 9yd²</v>
      </c>
      <c r="L19" t="str">
        <f ca="1">"= "&amp;C19&amp;" "&amp;G19&amp;" · ("&amp;I19&amp;G19&amp;" "&amp;N19&amp;" "&amp;J19&amp;H19&amp;" "&amp;W19&amp;" "&amp;X19&amp;H19&amp;"²)"</f>
        <v>= 3 y · (5y + 4d - 3d²)</v>
      </c>
      <c r="M19">
        <f t="shared" ca="1" si="8"/>
        <v>0</v>
      </c>
      <c r="N19" t="str">
        <f t="shared" ca="1" si="9"/>
        <v>+</v>
      </c>
      <c r="O19">
        <f t="shared" ca="1" si="10"/>
        <v>5</v>
      </c>
      <c r="P19">
        <f t="shared" ca="1" si="10"/>
        <v>5</v>
      </c>
      <c r="Q19">
        <f t="shared" ca="1" si="11"/>
        <v>3</v>
      </c>
      <c r="T19">
        <f t="shared" ca="1" si="12"/>
        <v>1</v>
      </c>
      <c r="U19" t="str">
        <f t="shared" ca="1" si="13"/>
        <v>b</v>
      </c>
      <c r="V19">
        <f t="shared" ca="1" si="14"/>
        <v>1</v>
      </c>
      <c r="W19" t="str">
        <f t="shared" ca="1" si="15"/>
        <v>-</v>
      </c>
      <c r="X19">
        <f t="shared" ca="1" si="16"/>
        <v>3</v>
      </c>
      <c r="Y19">
        <f t="shared" ca="1" si="17"/>
        <v>9</v>
      </c>
    </row>
    <row r="20" spans="2:25" x14ac:dyDescent="0.2">
      <c r="B20">
        <f t="shared" ca="1" si="18"/>
        <v>12</v>
      </c>
      <c r="C20">
        <f t="shared" ca="1" si="19"/>
        <v>2</v>
      </c>
      <c r="D20">
        <f t="shared" ca="1" si="20"/>
        <v>22</v>
      </c>
      <c r="E20">
        <f t="shared" ca="1" si="2"/>
        <v>6</v>
      </c>
      <c r="F20">
        <f t="shared" ca="1" si="3"/>
        <v>2</v>
      </c>
      <c r="G20" t="str">
        <f t="shared" ca="1" si="4"/>
        <v>d</v>
      </c>
      <c r="H20" t="str">
        <f t="shared" ca="1" si="5"/>
        <v>z</v>
      </c>
      <c r="I20">
        <f t="shared" ca="1" si="6"/>
        <v>11</v>
      </c>
      <c r="J20">
        <f t="shared" ca="1" si="7"/>
        <v>3</v>
      </c>
      <c r="K20" t="str">
        <f ca="1">D20&amp;" "&amp;G20&amp;"²"&amp;H20&amp;U20&amp;" "&amp;N20&amp;" "&amp;E20&amp;" "&amp;G20&amp;"³"&amp;H20&amp;U20&amp;"²"&amp;" "&amp;W20&amp;" "&amp;Y20&amp;G20&amp;H20&amp;"²"</f>
        <v>22 d²zc - 6 d³zc² - 6dz²</v>
      </c>
      <c r="L20" t="str">
        <f ca="1">"= "&amp;C20&amp;" "&amp;G20&amp;H20&amp;" · ("&amp;I20&amp;G20&amp;U20&amp;" "&amp;N20&amp;" "&amp;J20&amp;G20&amp;"²"&amp;U20&amp;"²"&amp;" "&amp;W20&amp;" "&amp;X20&amp;H20&amp;")"</f>
        <v>= 2 dz · (11dc - 3d²c² - 3z)</v>
      </c>
      <c r="M20">
        <f t="shared" ca="1" si="8"/>
        <v>1</v>
      </c>
      <c r="N20" t="str">
        <f t="shared" ca="1" si="9"/>
        <v>-</v>
      </c>
      <c r="O20">
        <f t="shared" ca="1" si="10"/>
        <v>3</v>
      </c>
      <c r="P20">
        <f t="shared" ca="1" si="10"/>
        <v>3</v>
      </c>
      <c r="Q20">
        <f t="shared" ca="1" si="11"/>
        <v>6</v>
      </c>
      <c r="T20">
        <f t="shared" ca="1" si="12"/>
        <v>2</v>
      </c>
      <c r="U20" t="str">
        <f t="shared" ca="1" si="13"/>
        <v>c</v>
      </c>
      <c r="V20">
        <f t="shared" ca="1" si="14"/>
        <v>1</v>
      </c>
      <c r="W20" t="str">
        <f t="shared" ca="1" si="15"/>
        <v>-</v>
      </c>
      <c r="X20">
        <f t="shared" ca="1" si="16"/>
        <v>3</v>
      </c>
      <c r="Y20">
        <f t="shared" ca="1" si="17"/>
        <v>6</v>
      </c>
    </row>
    <row r="21" spans="2:25" x14ac:dyDescent="0.2">
      <c r="B21">
        <f t="shared" ca="1" si="18"/>
        <v>15</v>
      </c>
      <c r="C21">
        <f t="shared" ca="1" si="19"/>
        <v>6</v>
      </c>
      <c r="D21">
        <f t="shared" ca="1" si="20"/>
        <v>30</v>
      </c>
      <c r="E21">
        <f t="shared" ca="1" si="2"/>
        <v>18</v>
      </c>
      <c r="F21">
        <f t="shared" ca="1" si="3"/>
        <v>3</v>
      </c>
      <c r="G21" t="str">
        <f t="shared" ca="1" si="4"/>
        <v>y</v>
      </c>
      <c r="H21" t="str">
        <f t="shared" ca="1" si="5"/>
        <v>x</v>
      </c>
      <c r="I21">
        <f t="shared" ca="1" si="6"/>
        <v>5</v>
      </c>
      <c r="J21">
        <f t="shared" ca="1" si="7"/>
        <v>3</v>
      </c>
      <c r="K21" t="str">
        <f ca="1">D21&amp;" "&amp;G21&amp;"³"&amp;H21&amp;" "&amp;N21&amp;" "&amp;E21&amp;" "&amp;G21&amp;"²"&amp;H21&amp;"² "&amp;W21&amp;" "&amp;Y21&amp;G21&amp;H21&amp;"³"</f>
        <v>30 y³x + 18 y²x² + 18yx³</v>
      </c>
      <c r="L21" t="str">
        <f ca="1">"= "&amp;C21&amp;" "&amp;H21&amp;G21&amp;" · ("&amp;I21&amp;G21&amp;"² "&amp;N21&amp;" "&amp;J21&amp;G21&amp;H21&amp;" "&amp;W21&amp;" "&amp;X21&amp;H21&amp;"²)"</f>
        <v>= 6 xy · (5y² + 3yx + 3x²)</v>
      </c>
      <c r="M21">
        <f t="shared" ca="1" si="8"/>
        <v>0</v>
      </c>
      <c r="N21" t="str">
        <f t="shared" ca="1" si="9"/>
        <v>+</v>
      </c>
      <c r="O21">
        <f t="shared" ca="1" si="10"/>
        <v>5</v>
      </c>
      <c r="P21">
        <f t="shared" ca="1" si="10"/>
        <v>6</v>
      </c>
      <c r="Q21">
        <f t="shared" ca="1" si="11"/>
        <v>4</v>
      </c>
      <c r="T21">
        <f t="shared" ca="1" si="12"/>
        <v>3</v>
      </c>
      <c r="U21" t="str">
        <f t="shared" ca="1" si="13"/>
        <v>d</v>
      </c>
      <c r="V21">
        <f t="shared" ca="1" si="14"/>
        <v>0</v>
      </c>
      <c r="W21" t="str">
        <f t="shared" ca="1" si="15"/>
        <v>+</v>
      </c>
      <c r="X21">
        <f t="shared" ca="1" si="16"/>
        <v>3</v>
      </c>
      <c r="Y21">
        <f t="shared" ca="1" si="17"/>
        <v>18</v>
      </c>
    </row>
    <row r="22" spans="2:25" x14ac:dyDescent="0.2">
      <c r="B22">
        <f t="shared" ca="1" si="18"/>
        <v>18</v>
      </c>
      <c r="C22">
        <f t="shared" ref="C22:C39" ca="1" si="21">GCD(D22,E22)</f>
        <v>6</v>
      </c>
      <c r="D22">
        <f t="shared" ref="D22:D39" ca="1" si="22">ROUND(RAND()*10+2,0)*F22</f>
        <v>6</v>
      </c>
      <c r="E22">
        <f t="shared" ref="E22:E39" ca="1" si="23">ROUND(RAND()*11+1,0)*F22</f>
        <v>6</v>
      </c>
      <c r="F22">
        <f t="shared" ca="1" si="3"/>
        <v>2</v>
      </c>
      <c r="G22" t="str">
        <f t="shared" ref="G22:G39" ca="1" si="24">VLOOKUP(O22,$R$3:$S$9,2,FALSE)</f>
        <v>y</v>
      </c>
      <c r="H22" t="str">
        <f t="shared" ref="H22:H39" ca="1" si="25">VLOOKUP(Q22,$R$3:$S$9,2,FALSE)</f>
        <v>b</v>
      </c>
      <c r="I22">
        <f t="shared" ref="I22:I39" ca="1" si="26">D22/C22</f>
        <v>1</v>
      </c>
      <c r="J22">
        <f t="shared" ref="J22:J39" ca="1" si="27">E22/C22</f>
        <v>1</v>
      </c>
      <c r="K22" t="str">
        <f t="shared" ref="K22:K39" ca="1" si="28">D22&amp;" "&amp;G22&amp;"³"&amp;H22&amp;" "&amp;N22&amp;" "&amp;E22&amp;" "&amp;G22&amp;"²"&amp;H22&amp;"² "&amp;W22&amp;" "&amp;Y22&amp;G22&amp;H22&amp;"³"</f>
        <v>6 y³b + 6 y²b² + 12yb³</v>
      </c>
      <c r="L22" t="str">
        <f t="shared" ref="L22:L39" ca="1" si="29">"= "&amp;C22&amp;" "&amp;H22&amp;G22&amp;" · ("&amp;I22&amp;G22&amp;"² "&amp;N22&amp;" "&amp;J22&amp;G22&amp;H22&amp;" "&amp;W22&amp;" "&amp;X22&amp;H22&amp;"²)"</f>
        <v>= 6 by · (1y² + 1yb + 2b²)</v>
      </c>
      <c r="M22">
        <f t="shared" ca="1" si="8"/>
        <v>0</v>
      </c>
      <c r="N22" t="str">
        <f t="shared" ref="N22:N39" ca="1" si="30">IF(M22=0,"+","-")</f>
        <v>+</v>
      </c>
      <c r="O22">
        <f t="shared" ca="1" si="10"/>
        <v>5</v>
      </c>
      <c r="P22">
        <f t="shared" ca="1" si="10"/>
        <v>3</v>
      </c>
      <c r="Q22">
        <f t="shared" ref="Q22:Q39" ca="1" si="31">MOD(O22+P22,7)</f>
        <v>1</v>
      </c>
      <c r="T22">
        <f t="shared" ref="T22:T39" ca="1" si="32">MOD(Q22+P22,7)</f>
        <v>4</v>
      </c>
      <c r="U22" t="str">
        <f t="shared" ref="U22:U39" ca="1" si="33">VLOOKUP(T22,$R$3:$S$9,2,FALSE)</f>
        <v>x</v>
      </c>
      <c r="V22">
        <f t="shared" ca="1" si="14"/>
        <v>0</v>
      </c>
      <c r="W22" t="str">
        <f t="shared" ref="W22:W39" ca="1" si="34">IF(V22=0,"+","-")</f>
        <v>+</v>
      </c>
      <c r="X22">
        <f t="shared" ca="1" si="16"/>
        <v>2</v>
      </c>
      <c r="Y22">
        <f t="shared" ref="Y22:Y39" ca="1" si="35">X22*C22</f>
        <v>12</v>
      </c>
    </row>
    <row r="23" spans="2:25" x14ac:dyDescent="0.2">
      <c r="B23">
        <f t="shared" ca="1" si="18"/>
        <v>21</v>
      </c>
      <c r="C23">
        <f t="shared" ca="1" si="21"/>
        <v>3</v>
      </c>
      <c r="D23">
        <f t="shared" ca="1" si="22"/>
        <v>9</v>
      </c>
      <c r="E23">
        <f t="shared" ca="1" si="23"/>
        <v>24</v>
      </c>
      <c r="F23">
        <f t="shared" ca="1" si="3"/>
        <v>3</v>
      </c>
      <c r="G23" t="str">
        <f t="shared" ca="1" si="24"/>
        <v>x</v>
      </c>
      <c r="H23" t="str">
        <f t="shared" ca="1" si="25"/>
        <v>z</v>
      </c>
      <c r="I23">
        <f t="shared" ca="1" si="26"/>
        <v>3</v>
      </c>
      <c r="J23">
        <f t="shared" ca="1" si="27"/>
        <v>8</v>
      </c>
      <c r="K23" t="str">
        <f t="shared" ca="1" si="28"/>
        <v>9 x³z - 24 x²z² - 9xz³</v>
      </c>
      <c r="L23" t="str">
        <f t="shared" ca="1" si="29"/>
        <v>= 3 zx · (3x² - 8xz - 3z²)</v>
      </c>
      <c r="M23">
        <f t="shared" ca="1" si="8"/>
        <v>1</v>
      </c>
      <c r="N23" t="str">
        <f t="shared" ca="1" si="30"/>
        <v>-</v>
      </c>
      <c r="O23">
        <f t="shared" ref="O23:P39" ca="1" si="36">ROUND(RAND()*5+1.5,0)</f>
        <v>4</v>
      </c>
      <c r="P23">
        <f t="shared" ca="1" si="36"/>
        <v>2</v>
      </c>
      <c r="Q23">
        <f t="shared" ca="1" si="31"/>
        <v>6</v>
      </c>
      <c r="T23">
        <f t="shared" ca="1" si="32"/>
        <v>1</v>
      </c>
      <c r="U23" t="str">
        <f t="shared" ca="1" si="33"/>
        <v>b</v>
      </c>
      <c r="V23">
        <f t="shared" ca="1" si="14"/>
        <v>1</v>
      </c>
      <c r="W23" t="str">
        <f t="shared" ca="1" si="34"/>
        <v>-</v>
      </c>
      <c r="X23">
        <f t="shared" ca="1" si="16"/>
        <v>3</v>
      </c>
      <c r="Y23">
        <f t="shared" ca="1" si="35"/>
        <v>9</v>
      </c>
    </row>
    <row r="24" spans="2:25" x14ac:dyDescent="0.2">
      <c r="B24">
        <f t="shared" ca="1" si="18"/>
        <v>24</v>
      </c>
      <c r="C24">
        <f t="shared" ca="1" si="21"/>
        <v>6</v>
      </c>
      <c r="D24">
        <f t="shared" ca="1" si="22"/>
        <v>24</v>
      </c>
      <c r="E24">
        <f t="shared" ca="1" si="23"/>
        <v>30</v>
      </c>
      <c r="F24">
        <f t="shared" ca="1" si="3"/>
        <v>3</v>
      </c>
      <c r="G24" t="str">
        <f t="shared" ca="1" si="24"/>
        <v>z</v>
      </c>
      <c r="H24" t="str">
        <f t="shared" ca="1" si="25"/>
        <v>d</v>
      </c>
      <c r="I24">
        <f t="shared" ca="1" si="26"/>
        <v>4</v>
      </c>
      <c r="J24">
        <f t="shared" ca="1" si="27"/>
        <v>5</v>
      </c>
      <c r="K24" t="str">
        <f t="shared" ca="1" si="28"/>
        <v>24 z³d - 30 z²d² + 12zd³</v>
      </c>
      <c r="L24" t="str">
        <f t="shared" ca="1" si="29"/>
        <v>= 6 dz · (4z² - 5zd + 2d²)</v>
      </c>
      <c r="M24">
        <f t="shared" ca="1" si="8"/>
        <v>1</v>
      </c>
      <c r="N24" t="str">
        <f t="shared" ca="1" si="30"/>
        <v>-</v>
      </c>
      <c r="O24">
        <f t="shared" ca="1" si="36"/>
        <v>6</v>
      </c>
      <c r="P24">
        <f t="shared" ca="1" si="36"/>
        <v>4</v>
      </c>
      <c r="Q24">
        <f t="shared" ca="1" si="31"/>
        <v>3</v>
      </c>
      <c r="T24">
        <f t="shared" ca="1" si="32"/>
        <v>0</v>
      </c>
      <c r="U24" t="str">
        <f t="shared" ca="1" si="33"/>
        <v>a</v>
      </c>
      <c r="V24">
        <f t="shared" ca="1" si="14"/>
        <v>0</v>
      </c>
      <c r="W24" t="str">
        <f t="shared" ca="1" si="34"/>
        <v>+</v>
      </c>
      <c r="X24">
        <f t="shared" ca="1" si="16"/>
        <v>2</v>
      </c>
      <c r="Y24">
        <f t="shared" ca="1" si="35"/>
        <v>12</v>
      </c>
    </row>
    <row r="25" spans="2:25" x14ac:dyDescent="0.2">
      <c r="B25">
        <f t="shared" ca="1" si="18"/>
        <v>27</v>
      </c>
      <c r="C25">
        <f t="shared" ca="1" si="21"/>
        <v>3</v>
      </c>
      <c r="D25">
        <f t="shared" ca="1" si="22"/>
        <v>15</v>
      </c>
      <c r="E25">
        <f t="shared" ca="1" si="23"/>
        <v>6</v>
      </c>
      <c r="F25">
        <f t="shared" ca="1" si="3"/>
        <v>3</v>
      </c>
      <c r="G25" t="str">
        <f t="shared" ca="1" si="24"/>
        <v>d</v>
      </c>
      <c r="H25" t="str">
        <f t="shared" ca="1" si="25"/>
        <v>z</v>
      </c>
      <c r="I25">
        <f t="shared" ca="1" si="26"/>
        <v>5</v>
      </c>
      <c r="J25">
        <f t="shared" ca="1" si="27"/>
        <v>2</v>
      </c>
      <c r="K25" t="str">
        <f t="shared" ca="1" si="28"/>
        <v>15 d³z - 6 d²z² - 6dz³</v>
      </c>
      <c r="L25" t="str">
        <f t="shared" ca="1" si="29"/>
        <v>= 3 zd · (5d² - 2dz - 2z²)</v>
      </c>
      <c r="M25">
        <f t="shared" ca="1" si="8"/>
        <v>1</v>
      </c>
      <c r="N25" t="str">
        <f t="shared" ca="1" si="30"/>
        <v>-</v>
      </c>
      <c r="O25">
        <f t="shared" ca="1" si="36"/>
        <v>3</v>
      </c>
      <c r="P25">
        <f t="shared" ca="1" si="36"/>
        <v>3</v>
      </c>
      <c r="Q25">
        <f t="shared" ca="1" si="31"/>
        <v>6</v>
      </c>
      <c r="T25">
        <f t="shared" ca="1" si="32"/>
        <v>2</v>
      </c>
      <c r="U25" t="str">
        <f t="shared" ca="1" si="33"/>
        <v>c</v>
      </c>
      <c r="V25">
        <f t="shared" ca="1" si="14"/>
        <v>1</v>
      </c>
      <c r="W25" t="str">
        <f t="shared" ca="1" si="34"/>
        <v>-</v>
      </c>
      <c r="X25">
        <f t="shared" ca="1" si="16"/>
        <v>2</v>
      </c>
      <c r="Y25">
        <f t="shared" ca="1" si="35"/>
        <v>6</v>
      </c>
    </row>
    <row r="26" spans="2:25" x14ac:dyDescent="0.2">
      <c r="B26">
        <f t="shared" ca="1" si="18"/>
        <v>30</v>
      </c>
      <c r="C26">
        <f t="shared" ca="1" si="21"/>
        <v>5</v>
      </c>
      <c r="D26">
        <f t="shared" ca="1" si="22"/>
        <v>15</v>
      </c>
      <c r="E26">
        <f t="shared" ca="1" si="23"/>
        <v>10</v>
      </c>
      <c r="F26">
        <f t="shared" ca="1" si="3"/>
        <v>5</v>
      </c>
      <c r="G26" t="str">
        <f t="shared" ca="1" si="24"/>
        <v>x</v>
      </c>
      <c r="H26" t="str">
        <f t="shared" ca="1" si="25"/>
        <v>b</v>
      </c>
      <c r="I26">
        <f t="shared" ca="1" si="26"/>
        <v>3</v>
      </c>
      <c r="J26">
        <f t="shared" ca="1" si="27"/>
        <v>2</v>
      </c>
      <c r="K26" t="str">
        <f t="shared" ca="1" si="28"/>
        <v>15 x³b + 10 x²b² + 5xb³</v>
      </c>
      <c r="L26" t="str">
        <f t="shared" ca="1" si="29"/>
        <v>= 5 bx · (3x² + 2xb + 1b²)</v>
      </c>
      <c r="M26">
        <f t="shared" ca="1" si="8"/>
        <v>0</v>
      </c>
      <c r="N26" t="str">
        <f t="shared" ca="1" si="30"/>
        <v>+</v>
      </c>
      <c r="O26">
        <f t="shared" ca="1" si="36"/>
        <v>4</v>
      </c>
      <c r="P26">
        <f t="shared" ca="1" si="36"/>
        <v>4</v>
      </c>
      <c r="Q26">
        <f t="shared" ca="1" si="31"/>
        <v>1</v>
      </c>
      <c r="T26">
        <f t="shared" ca="1" si="32"/>
        <v>5</v>
      </c>
      <c r="U26" t="str">
        <f t="shared" ca="1" si="33"/>
        <v>y</v>
      </c>
      <c r="V26">
        <f t="shared" ca="1" si="14"/>
        <v>0</v>
      </c>
      <c r="W26" t="str">
        <f t="shared" ca="1" si="34"/>
        <v>+</v>
      </c>
      <c r="X26">
        <f t="shared" ca="1" si="16"/>
        <v>1</v>
      </c>
      <c r="Y26">
        <f t="shared" ca="1" si="35"/>
        <v>5</v>
      </c>
    </row>
    <row r="27" spans="2:25" x14ac:dyDescent="0.2">
      <c r="B27">
        <f t="shared" ca="1" si="18"/>
        <v>33</v>
      </c>
      <c r="C27">
        <f t="shared" ca="1" si="21"/>
        <v>6</v>
      </c>
      <c r="D27">
        <f t="shared" ca="1" si="22"/>
        <v>66</v>
      </c>
      <c r="E27">
        <f t="shared" ca="1" si="23"/>
        <v>48</v>
      </c>
      <c r="F27">
        <f t="shared" ca="1" si="3"/>
        <v>6</v>
      </c>
      <c r="G27" t="str">
        <f t="shared" ca="1" si="24"/>
        <v>y</v>
      </c>
      <c r="H27" t="str">
        <f t="shared" ca="1" si="25"/>
        <v>a</v>
      </c>
      <c r="I27">
        <f t="shared" ca="1" si="26"/>
        <v>11</v>
      </c>
      <c r="J27">
        <f t="shared" ca="1" si="27"/>
        <v>8</v>
      </c>
      <c r="K27" t="str">
        <f t="shared" ca="1" si="28"/>
        <v>66 y³a - 48 y²a² + 18ya³</v>
      </c>
      <c r="L27" t="str">
        <f t="shared" ca="1" si="29"/>
        <v>= 6 ay · (11y² - 8ya + 3a²)</v>
      </c>
      <c r="M27">
        <f t="shared" ca="1" si="8"/>
        <v>1</v>
      </c>
      <c r="N27" t="str">
        <f t="shared" ca="1" si="30"/>
        <v>-</v>
      </c>
      <c r="O27">
        <f t="shared" ca="1" si="36"/>
        <v>5</v>
      </c>
      <c r="P27">
        <f t="shared" ca="1" si="36"/>
        <v>2</v>
      </c>
      <c r="Q27">
        <f t="shared" ca="1" si="31"/>
        <v>0</v>
      </c>
      <c r="T27">
        <f t="shared" ca="1" si="32"/>
        <v>2</v>
      </c>
      <c r="U27" t="str">
        <f t="shared" ca="1" si="33"/>
        <v>c</v>
      </c>
      <c r="V27">
        <f t="shared" ca="1" si="14"/>
        <v>0</v>
      </c>
      <c r="W27" t="str">
        <f t="shared" ca="1" si="34"/>
        <v>+</v>
      </c>
      <c r="X27">
        <f t="shared" ca="1" si="16"/>
        <v>3</v>
      </c>
      <c r="Y27">
        <f t="shared" ca="1" si="35"/>
        <v>18</v>
      </c>
    </row>
    <row r="28" spans="2:25" x14ac:dyDescent="0.2">
      <c r="B28">
        <f t="shared" ca="1" si="18"/>
        <v>36</v>
      </c>
      <c r="C28">
        <f t="shared" ca="1" si="21"/>
        <v>12</v>
      </c>
      <c r="D28">
        <f t="shared" ca="1" si="22"/>
        <v>36</v>
      </c>
      <c r="E28">
        <f t="shared" ca="1" si="23"/>
        <v>60</v>
      </c>
      <c r="F28">
        <f t="shared" ca="1" si="3"/>
        <v>6</v>
      </c>
      <c r="G28" t="str">
        <f t="shared" ca="1" si="24"/>
        <v>z</v>
      </c>
      <c r="H28" t="str">
        <f t="shared" ca="1" si="25"/>
        <v>c</v>
      </c>
      <c r="I28">
        <f t="shared" ca="1" si="26"/>
        <v>3</v>
      </c>
      <c r="J28">
        <f t="shared" ca="1" si="27"/>
        <v>5</v>
      </c>
      <c r="K28" t="str">
        <f t="shared" ca="1" si="28"/>
        <v>36 z³c + 60 z²c² + 24zc³</v>
      </c>
      <c r="L28" t="str">
        <f t="shared" ca="1" si="29"/>
        <v>= 12 cz · (3z² + 5zc + 2c²)</v>
      </c>
      <c r="M28">
        <f t="shared" ca="1" si="8"/>
        <v>0</v>
      </c>
      <c r="N28" t="str">
        <f t="shared" ca="1" si="30"/>
        <v>+</v>
      </c>
      <c r="O28">
        <f t="shared" ca="1" si="36"/>
        <v>6</v>
      </c>
      <c r="P28">
        <f t="shared" ca="1" si="36"/>
        <v>3</v>
      </c>
      <c r="Q28">
        <f t="shared" ca="1" si="31"/>
        <v>2</v>
      </c>
      <c r="T28">
        <f t="shared" ca="1" si="32"/>
        <v>5</v>
      </c>
      <c r="U28" t="str">
        <f t="shared" ca="1" si="33"/>
        <v>y</v>
      </c>
      <c r="V28">
        <f t="shared" ca="1" si="14"/>
        <v>0</v>
      </c>
      <c r="W28" t="str">
        <f t="shared" ca="1" si="34"/>
        <v>+</v>
      </c>
      <c r="X28">
        <f t="shared" ca="1" si="16"/>
        <v>2</v>
      </c>
      <c r="Y28">
        <f t="shared" ca="1" si="35"/>
        <v>24</v>
      </c>
    </row>
    <row r="29" spans="2:25" x14ac:dyDescent="0.2">
      <c r="B29">
        <f t="shared" ca="1" si="18"/>
        <v>2</v>
      </c>
      <c r="C29">
        <f t="shared" ca="1" si="21"/>
        <v>8</v>
      </c>
      <c r="D29">
        <f t="shared" ca="1" si="22"/>
        <v>8</v>
      </c>
      <c r="E29">
        <f t="shared" ca="1" si="23"/>
        <v>40</v>
      </c>
      <c r="F29">
        <f t="shared" ca="1" si="3"/>
        <v>4</v>
      </c>
      <c r="G29" t="str">
        <f t="shared" ca="1" si="24"/>
        <v>d</v>
      </c>
      <c r="H29" t="str">
        <f t="shared" ca="1" si="25"/>
        <v>c</v>
      </c>
      <c r="I29">
        <f t="shared" ca="1" si="26"/>
        <v>1</v>
      </c>
      <c r="J29">
        <f t="shared" ca="1" si="27"/>
        <v>5</v>
      </c>
      <c r="K29" t="str">
        <f t="shared" ca="1" si="28"/>
        <v>8 d³c + 40 d²c² - 8dc³</v>
      </c>
      <c r="L29" t="str">
        <f t="shared" ca="1" si="29"/>
        <v>= 8 cd · (1d² + 5dc - 1c²)</v>
      </c>
      <c r="M29">
        <f t="shared" ca="1" si="8"/>
        <v>0</v>
      </c>
      <c r="N29" t="str">
        <f t="shared" ca="1" si="30"/>
        <v>+</v>
      </c>
      <c r="O29">
        <f t="shared" ca="1" si="36"/>
        <v>3</v>
      </c>
      <c r="P29">
        <f t="shared" ca="1" si="36"/>
        <v>6</v>
      </c>
      <c r="Q29">
        <f t="shared" ca="1" si="31"/>
        <v>2</v>
      </c>
      <c r="T29">
        <f t="shared" ca="1" si="32"/>
        <v>1</v>
      </c>
      <c r="U29" t="str">
        <f t="shared" ca="1" si="33"/>
        <v>b</v>
      </c>
      <c r="V29">
        <f t="shared" ca="1" si="14"/>
        <v>1</v>
      </c>
      <c r="W29" t="str">
        <f t="shared" ca="1" si="34"/>
        <v>-</v>
      </c>
      <c r="X29">
        <f t="shared" ca="1" si="16"/>
        <v>1</v>
      </c>
      <c r="Y29">
        <f t="shared" ca="1" si="35"/>
        <v>8</v>
      </c>
    </row>
    <row r="30" spans="2:25" x14ac:dyDescent="0.2">
      <c r="B30">
        <f t="shared" ca="1" si="18"/>
        <v>5</v>
      </c>
      <c r="C30">
        <f t="shared" ca="1" si="21"/>
        <v>5</v>
      </c>
      <c r="D30">
        <f t="shared" ca="1" si="22"/>
        <v>45</v>
      </c>
      <c r="E30">
        <f t="shared" ca="1" si="23"/>
        <v>10</v>
      </c>
      <c r="F30">
        <f t="shared" ca="1" si="3"/>
        <v>5</v>
      </c>
      <c r="G30" t="str">
        <f t="shared" ca="1" si="24"/>
        <v>x</v>
      </c>
      <c r="H30" t="str">
        <f t="shared" ca="1" si="25"/>
        <v>c</v>
      </c>
      <c r="I30">
        <f t="shared" ca="1" si="26"/>
        <v>9</v>
      </c>
      <c r="J30">
        <f t="shared" ca="1" si="27"/>
        <v>2</v>
      </c>
      <c r="K30" t="str">
        <f t="shared" ca="1" si="28"/>
        <v>45 x³c - 10 x²c² - 5xc³</v>
      </c>
      <c r="L30" t="str">
        <f t="shared" ca="1" si="29"/>
        <v>= 5 cx · (9x² - 2xc - 1c²)</v>
      </c>
      <c r="M30">
        <f t="shared" ca="1" si="8"/>
        <v>1</v>
      </c>
      <c r="N30" t="str">
        <f t="shared" ca="1" si="30"/>
        <v>-</v>
      </c>
      <c r="O30">
        <f t="shared" ca="1" si="36"/>
        <v>4</v>
      </c>
      <c r="P30">
        <f t="shared" ca="1" si="36"/>
        <v>5</v>
      </c>
      <c r="Q30">
        <f t="shared" ca="1" si="31"/>
        <v>2</v>
      </c>
      <c r="T30">
        <f t="shared" ca="1" si="32"/>
        <v>0</v>
      </c>
      <c r="U30" t="str">
        <f t="shared" ca="1" si="33"/>
        <v>a</v>
      </c>
      <c r="V30">
        <f t="shared" ca="1" si="14"/>
        <v>1</v>
      </c>
      <c r="W30" t="str">
        <f t="shared" ca="1" si="34"/>
        <v>-</v>
      </c>
      <c r="X30">
        <f t="shared" ca="1" si="16"/>
        <v>1</v>
      </c>
      <c r="Y30">
        <f t="shared" ca="1" si="35"/>
        <v>5</v>
      </c>
    </row>
    <row r="31" spans="2:25" x14ac:dyDescent="0.2">
      <c r="B31">
        <f t="shared" ca="1" si="18"/>
        <v>8</v>
      </c>
      <c r="C31">
        <f t="shared" ca="1" si="21"/>
        <v>4</v>
      </c>
      <c r="D31">
        <f t="shared" ca="1" si="22"/>
        <v>44</v>
      </c>
      <c r="E31">
        <f t="shared" ca="1" si="23"/>
        <v>28</v>
      </c>
      <c r="F31">
        <f t="shared" ca="1" si="3"/>
        <v>4</v>
      </c>
      <c r="G31" t="str">
        <f t="shared" ca="1" si="24"/>
        <v>z</v>
      </c>
      <c r="H31" t="str">
        <f t="shared" ca="1" si="25"/>
        <v>d</v>
      </c>
      <c r="I31">
        <f t="shared" ca="1" si="26"/>
        <v>11</v>
      </c>
      <c r="J31">
        <f t="shared" ca="1" si="27"/>
        <v>7</v>
      </c>
      <c r="K31" t="str">
        <f t="shared" ca="1" si="28"/>
        <v>44 z³d - 28 z²d² + 12zd³</v>
      </c>
      <c r="L31" t="str">
        <f t="shared" ca="1" si="29"/>
        <v>= 4 dz · (11z² - 7zd + 3d²)</v>
      </c>
      <c r="M31">
        <f t="shared" ca="1" si="8"/>
        <v>1</v>
      </c>
      <c r="N31" t="str">
        <f t="shared" ca="1" si="30"/>
        <v>-</v>
      </c>
      <c r="O31">
        <f t="shared" ca="1" si="36"/>
        <v>6</v>
      </c>
      <c r="P31">
        <f t="shared" ca="1" si="36"/>
        <v>4</v>
      </c>
      <c r="Q31">
        <f t="shared" ca="1" si="31"/>
        <v>3</v>
      </c>
      <c r="T31">
        <f t="shared" ca="1" si="32"/>
        <v>0</v>
      </c>
      <c r="U31" t="str">
        <f t="shared" ca="1" si="33"/>
        <v>a</v>
      </c>
      <c r="V31">
        <f t="shared" ca="1" si="14"/>
        <v>0</v>
      </c>
      <c r="W31" t="str">
        <f t="shared" ca="1" si="34"/>
        <v>+</v>
      </c>
      <c r="X31">
        <f t="shared" ca="1" si="16"/>
        <v>3</v>
      </c>
      <c r="Y31">
        <f t="shared" ca="1" si="35"/>
        <v>12</v>
      </c>
    </row>
    <row r="32" spans="2:25" x14ac:dyDescent="0.2">
      <c r="B32">
        <f t="shared" ca="1" si="18"/>
        <v>11</v>
      </c>
      <c r="C32">
        <f t="shared" ca="1" si="21"/>
        <v>10</v>
      </c>
      <c r="D32">
        <f t="shared" ca="1" si="22"/>
        <v>30</v>
      </c>
      <c r="E32">
        <f t="shared" ca="1" si="23"/>
        <v>50</v>
      </c>
      <c r="F32">
        <f t="shared" ca="1" si="3"/>
        <v>5</v>
      </c>
      <c r="G32" t="str">
        <f t="shared" ca="1" si="24"/>
        <v>x</v>
      </c>
      <c r="H32" t="str">
        <f t="shared" ca="1" si="25"/>
        <v>d</v>
      </c>
      <c r="I32">
        <f t="shared" ca="1" si="26"/>
        <v>3</v>
      </c>
      <c r="J32">
        <f t="shared" ca="1" si="27"/>
        <v>5</v>
      </c>
      <c r="K32" t="str">
        <f t="shared" ca="1" si="28"/>
        <v>30 x³d - 50 x²d² - 10xd³</v>
      </c>
      <c r="L32" t="str">
        <f t="shared" ca="1" si="29"/>
        <v>= 10 dx · (3x² - 5xd - 1d²)</v>
      </c>
      <c r="M32">
        <f t="shared" ca="1" si="8"/>
        <v>1</v>
      </c>
      <c r="N32" t="str">
        <f t="shared" ca="1" si="30"/>
        <v>-</v>
      </c>
      <c r="O32">
        <f t="shared" ca="1" si="36"/>
        <v>4</v>
      </c>
      <c r="P32">
        <f t="shared" ca="1" si="36"/>
        <v>6</v>
      </c>
      <c r="Q32">
        <f t="shared" ca="1" si="31"/>
        <v>3</v>
      </c>
      <c r="T32">
        <f t="shared" ca="1" si="32"/>
        <v>2</v>
      </c>
      <c r="U32" t="str">
        <f t="shared" ca="1" si="33"/>
        <v>c</v>
      </c>
      <c r="V32">
        <f t="shared" ca="1" si="14"/>
        <v>1</v>
      </c>
      <c r="W32" t="str">
        <f t="shared" ca="1" si="34"/>
        <v>-</v>
      </c>
      <c r="X32">
        <f t="shared" ca="1" si="16"/>
        <v>1</v>
      </c>
      <c r="Y32">
        <f t="shared" ca="1" si="35"/>
        <v>10</v>
      </c>
    </row>
    <row r="33" spans="2:25" x14ac:dyDescent="0.2">
      <c r="B33">
        <f t="shared" ca="1" si="18"/>
        <v>14</v>
      </c>
      <c r="C33">
        <f t="shared" ca="1" si="21"/>
        <v>3</v>
      </c>
      <c r="D33">
        <f t="shared" ca="1" si="22"/>
        <v>30</v>
      </c>
      <c r="E33">
        <f t="shared" ca="1" si="23"/>
        <v>9</v>
      </c>
      <c r="F33">
        <f t="shared" ca="1" si="3"/>
        <v>3</v>
      </c>
      <c r="G33" t="str">
        <f t="shared" ca="1" si="24"/>
        <v>x</v>
      </c>
      <c r="H33" t="str">
        <f t="shared" ca="1" si="25"/>
        <v>z</v>
      </c>
      <c r="I33">
        <f t="shared" ca="1" si="26"/>
        <v>10</v>
      </c>
      <c r="J33">
        <f t="shared" ca="1" si="27"/>
        <v>3</v>
      </c>
      <c r="K33" t="str">
        <f t="shared" ca="1" si="28"/>
        <v>30 x³z - 9 x²z² + 9xz³</v>
      </c>
      <c r="L33" t="str">
        <f t="shared" ca="1" si="29"/>
        <v>= 3 zx · (10x² - 3xz + 3z²)</v>
      </c>
      <c r="M33">
        <f t="shared" ca="1" si="8"/>
        <v>1</v>
      </c>
      <c r="N33" t="str">
        <f t="shared" ca="1" si="30"/>
        <v>-</v>
      </c>
      <c r="O33">
        <f t="shared" ca="1" si="36"/>
        <v>4</v>
      </c>
      <c r="P33">
        <f t="shared" ca="1" si="36"/>
        <v>2</v>
      </c>
      <c r="Q33">
        <f t="shared" ca="1" si="31"/>
        <v>6</v>
      </c>
      <c r="T33">
        <f t="shared" ca="1" si="32"/>
        <v>1</v>
      </c>
      <c r="U33" t="str">
        <f t="shared" ca="1" si="33"/>
        <v>b</v>
      </c>
      <c r="V33">
        <f t="shared" ca="1" si="14"/>
        <v>0</v>
      </c>
      <c r="W33" t="str">
        <f t="shared" ca="1" si="34"/>
        <v>+</v>
      </c>
      <c r="X33">
        <f t="shared" ca="1" si="16"/>
        <v>3</v>
      </c>
      <c r="Y33">
        <f t="shared" ca="1" si="35"/>
        <v>9</v>
      </c>
    </row>
    <row r="34" spans="2:25" x14ac:dyDescent="0.2">
      <c r="B34">
        <f t="shared" ca="1" si="18"/>
        <v>17</v>
      </c>
      <c r="C34">
        <f t="shared" ca="1" si="21"/>
        <v>9</v>
      </c>
      <c r="D34">
        <f t="shared" ca="1" si="22"/>
        <v>9</v>
      </c>
      <c r="E34">
        <f t="shared" ca="1" si="23"/>
        <v>18</v>
      </c>
      <c r="F34">
        <f t="shared" ca="1" si="3"/>
        <v>3</v>
      </c>
      <c r="G34" t="str">
        <f t="shared" ca="1" si="24"/>
        <v>d</v>
      </c>
      <c r="H34" t="str">
        <f t="shared" ca="1" si="25"/>
        <v>a</v>
      </c>
      <c r="I34">
        <f t="shared" ca="1" si="26"/>
        <v>1</v>
      </c>
      <c r="J34">
        <f t="shared" ca="1" si="27"/>
        <v>2</v>
      </c>
      <c r="K34" t="str">
        <f t="shared" ca="1" si="28"/>
        <v>9 d³a - 18 d²a² + 18da³</v>
      </c>
      <c r="L34" t="str">
        <f t="shared" ca="1" si="29"/>
        <v>= 9 ad · (1d² - 2da + 2a²)</v>
      </c>
      <c r="M34">
        <f t="shared" ca="1" si="8"/>
        <v>1</v>
      </c>
      <c r="N34" t="str">
        <f t="shared" ca="1" si="30"/>
        <v>-</v>
      </c>
      <c r="O34">
        <f t="shared" ca="1" si="36"/>
        <v>3</v>
      </c>
      <c r="P34">
        <f t="shared" ca="1" si="36"/>
        <v>4</v>
      </c>
      <c r="Q34">
        <f t="shared" ca="1" si="31"/>
        <v>0</v>
      </c>
      <c r="T34">
        <f t="shared" ca="1" si="32"/>
        <v>4</v>
      </c>
      <c r="U34" t="str">
        <f t="shared" ca="1" si="33"/>
        <v>x</v>
      </c>
      <c r="V34">
        <f t="shared" ca="1" si="14"/>
        <v>0</v>
      </c>
      <c r="W34" t="str">
        <f t="shared" ca="1" si="34"/>
        <v>+</v>
      </c>
      <c r="X34">
        <f t="shared" ca="1" si="16"/>
        <v>2</v>
      </c>
      <c r="Y34">
        <f t="shared" ca="1" si="35"/>
        <v>18</v>
      </c>
    </row>
    <row r="35" spans="2:25" x14ac:dyDescent="0.2">
      <c r="B35">
        <f t="shared" ca="1" si="18"/>
        <v>20</v>
      </c>
      <c r="C35">
        <f t="shared" ca="1" si="21"/>
        <v>4</v>
      </c>
      <c r="D35">
        <f t="shared" ca="1" si="22"/>
        <v>20</v>
      </c>
      <c r="E35">
        <f t="shared" ca="1" si="23"/>
        <v>48</v>
      </c>
      <c r="F35">
        <f t="shared" ca="1" si="3"/>
        <v>4</v>
      </c>
      <c r="G35" t="str">
        <f t="shared" ca="1" si="24"/>
        <v>c</v>
      </c>
      <c r="H35" t="str">
        <f t="shared" ca="1" si="25"/>
        <v>z</v>
      </c>
      <c r="I35">
        <f t="shared" ca="1" si="26"/>
        <v>5</v>
      </c>
      <c r="J35">
        <f t="shared" ca="1" si="27"/>
        <v>12</v>
      </c>
      <c r="K35" t="str">
        <f t="shared" ca="1" si="28"/>
        <v>20 c³z - 48 c²z² + 12cz³</v>
      </c>
      <c r="L35" t="str">
        <f t="shared" ca="1" si="29"/>
        <v>= 4 zc · (5c² - 12cz + 3z²)</v>
      </c>
      <c r="M35">
        <f t="shared" ca="1" si="8"/>
        <v>1</v>
      </c>
      <c r="N35" t="str">
        <f t="shared" ca="1" si="30"/>
        <v>-</v>
      </c>
      <c r="O35">
        <f t="shared" ca="1" si="36"/>
        <v>2</v>
      </c>
      <c r="P35">
        <f t="shared" ca="1" si="36"/>
        <v>4</v>
      </c>
      <c r="Q35">
        <f t="shared" ca="1" si="31"/>
        <v>6</v>
      </c>
      <c r="T35">
        <f t="shared" ca="1" si="32"/>
        <v>3</v>
      </c>
      <c r="U35" t="str">
        <f t="shared" ca="1" si="33"/>
        <v>d</v>
      </c>
      <c r="V35">
        <f t="shared" ca="1" si="14"/>
        <v>0</v>
      </c>
      <c r="W35" t="str">
        <f t="shared" ca="1" si="34"/>
        <v>+</v>
      </c>
      <c r="X35">
        <f t="shared" ca="1" si="16"/>
        <v>3</v>
      </c>
      <c r="Y35">
        <f t="shared" ca="1" si="35"/>
        <v>12</v>
      </c>
    </row>
    <row r="36" spans="2:25" x14ac:dyDescent="0.2">
      <c r="B36">
        <f t="shared" ca="1" si="18"/>
        <v>23</v>
      </c>
      <c r="C36">
        <f t="shared" ca="1" si="21"/>
        <v>8</v>
      </c>
      <c r="D36">
        <f t="shared" ca="1" si="22"/>
        <v>8</v>
      </c>
      <c r="E36">
        <f t="shared" ca="1" si="23"/>
        <v>24</v>
      </c>
      <c r="F36">
        <f t="shared" ca="1" si="3"/>
        <v>4</v>
      </c>
      <c r="G36" t="str">
        <f t="shared" ca="1" si="24"/>
        <v>x</v>
      </c>
      <c r="H36" t="str">
        <f t="shared" ca="1" si="25"/>
        <v>z</v>
      </c>
      <c r="I36">
        <f t="shared" ca="1" si="26"/>
        <v>1</v>
      </c>
      <c r="J36">
        <f t="shared" ca="1" si="27"/>
        <v>3</v>
      </c>
      <c r="K36" t="str">
        <f t="shared" ca="1" si="28"/>
        <v>8 x³z - 24 x²z² - 8xz³</v>
      </c>
      <c r="L36" t="str">
        <f t="shared" ca="1" si="29"/>
        <v>= 8 zx · (1x² - 3xz - 1z²)</v>
      </c>
      <c r="M36">
        <f t="shared" ca="1" si="8"/>
        <v>1</v>
      </c>
      <c r="N36" t="str">
        <f t="shared" ca="1" si="30"/>
        <v>-</v>
      </c>
      <c r="O36">
        <f t="shared" ca="1" si="36"/>
        <v>4</v>
      </c>
      <c r="P36">
        <f t="shared" ca="1" si="36"/>
        <v>2</v>
      </c>
      <c r="Q36">
        <f t="shared" ca="1" si="31"/>
        <v>6</v>
      </c>
      <c r="T36">
        <f t="shared" ca="1" si="32"/>
        <v>1</v>
      </c>
      <c r="U36" t="str">
        <f t="shared" ca="1" si="33"/>
        <v>b</v>
      </c>
      <c r="V36">
        <f t="shared" ca="1" si="14"/>
        <v>1</v>
      </c>
      <c r="W36" t="str">
        <f t="shared" ca="1" si="34"/>
        <v>-</v>
      </c>
      <c r="X36">
        <f t="shared" ca="1" si="16"/>
        <v>1</v>
      </c>
      <c r="Y36">
        <f t="shared" ca="1" si="35"/>
        <v>8</v>
      </c>
    </row>
    <row r="37" spans="2:25" x14ac:dyDescent="0.2">
      <c r="B37">
        <f t="shared" ca="1" si="18"/>
        <v>26</v>
      </c>
      <c r="C37">
        <f t="shared" ca="1" si="21"/>
        <v>4</v>
      </c>
      <c r="D37">
        <f t="shared" ca="1" si="22"/>
        <v>36</v>
      </c>
      <c r="E37">
        <f t="shared" ca="1" si="23"/>
        <v>16</v>
      </c>
      <c r="F37">
        <f t="shared" ca="1" si="3"/>
        <v>4</v>
      </c>
      <c r="G37" t="str">
        <f t="shared" ca="1" si="24"/>
        <v>z</v>
      </c>
      <c r="H37" t="str">
        <f t="shared" ca="1" si="25"/>
        <v>d</v>
      </c>
      <c r="I37">
        <f t="shared" ca="1" si="26"/>
        <v>9</v>
      </c>
      <c r="J37">
        <f t="shared" ca="1" si="27"/>
        <v>4</v>
      </c>
      <c r="K37" t="str">
        <f t="shared" ca="1" si="28"/>
        <v>36 z³d - 16 z²d² - 12zd³</v>
      </c>
      <c r="L37" t="str">
        <f t="shared" ca="1" si="29"/>
        <v>= 4 dz · (9z² - 4zd - 3d²)</v>
      </c>
      <c r="M37">
        <f t="shared" ca="1" si="8"/>
        <v>1</v>
      </c>
      <c r="N37" t="str">
        <f t="shared" ca="1" si="30"/>
        <v>-</v>
      </c>
      <c r="O37">
        <f t="shared" ca="1" si="36"/>
        <v>6</v>
      </c>
      <c r="P37">
        <f t="shared" ca="1" si="36"/>
        <v>4</v>
      </c>
      <c r="Q37">
        <f t="shared" ca="1" si="31"/>
        <v>3</v>
      </c>
      <c r="T37">
        <f t="shared" ca="1" si="32"/>
        <v>0</v>
      </c>
      <c r="U37" t="str">
        <f t="shared" ca="1" si="33"/>
        <v>a</v>
      </c>
      <c r="V37">
        <f t="shared" ca="1" si="14"/>
        <v>1</v>
      </c>
      <c r="W37" t="str">
        <f t="shared" ca="1" si="34"/>
        <v>-</v>
      </c>
      <c r="X37">
        <f t="shared" ca="1" si="16"/>
        <v>3</v>
      </c>
      <c r="Y37">
        <f t="shared" ca="1" si="35"/>
        <v>12</v>
      </c>
    </row>
    <row r="38" spans="2:25" x14ac:dyDescent="0.2">
      <c r="B38">
        <f t="shared" ca="1" si="18"/>
        <v>29</v>
      </c>
      <c r="C38">
        <f t="shared" ca="1" si="21"/>
        <v>5</v>
      </c>
      <c r="D38">
        <f t="shared" ca="1" si="22"/>
        <v>15</v>
      </c>
      <c r="E38">
        <f t="shared" ca="1" si="23"/>
        <v>25</v>
      </c>
      <c r="F38">
        <f t="shared" ca="1" si="3"/>
        <v>5</v>
      </c>
      <c r="G38" t="str">
        <f t="shared" ca="1" si="24"/>
        <v>c</v>
      </c>
      <c r="H38" t="str">
        <f t="shared" ca="1" si="25"/>
        <v>x</v>
      </c>
      <c r="I38">
        <f t="shared" ca="1" si="26"/>
        <v>3</v>
      </c>
      <c r="J38">
        <f t="shared" ca="1" si="27"/>
        <v>5</v>
      </c>
      <c r="K38" t="str">
        <f t="shared" ca="1" si="28"/>
        <v>15 c³x + 25 c²x² + 10cx³</v>
      </c>
      <c r="L38" t="str">
        <f t="shared" ca="1" si="29"/>
        <v>= 5 xc · (3c² + 5cx + 2x²)</v>
      </c>
      <c r="M38">
        <f t="shared" ca="1" si="8"/>
        <v>0</v>
      </c>
      <c r="N38" t="str">
        <f t="shared" ca="1" si="30"/>
        <v>+</v>
      </c>
      <c r="O38">
        <f t="shared" ca="1" si="36"/>
        <v>2</v>
      </c>
      <c r="P38">
        <f t="shared" ca="1" si="36"/>
        <v>2</v>
      </c>
      <c r="Q38">
        <f t="shared" ca="1" si="31"/>
        <v>4</v>
      </c>
      <c r="T38">
        <f t="shared" ca="1" si="32"/>
        <v>6</v>
      </c>
      <c r="U38" t="str">
        <f t="shared" ca="1" si="33"/>
        <v>z</v>
      </c>
      <c r="V38">
        <f t="shared" ca="1" si="14"/>
        <v>0</v>
      </c>
      <c r="W38" t="str">
        <f t="shared" ca="1" si="34"/>
        <v>+</v>
      </c>
      <c r="X38">
        <f t="shared" ca="1" si="16"/>
        <v>2</v>
      </c>
      <c r="Y38">
        <f t="shared" ca="1" si="35"/>
        <v>10</v>
      </c>
    </row>
    <row r="39" spans="2:25" x14ac:dyDescent="0.2">
      <c r="B39">
        <f t="shared" ca="1" si="18"/>
        <v>32</v>
      </c>
      <c r="C39">
        <f t="shared" ca="1" si="21"/>
        <v>4</v>
      </c>
      <c r="D39">
        <f t="shared" ca="1" si="22"/>
        <v>16</v>
      </c>
      <c r="E39">
        <f t="shared" ca="1" si="23"/>
        <v>44</v>
      </c>
      <c r="F39">
        <f t="shared" ca="1" si="3"/>
        <v>4</v>
      </c>
      <c r="G39" t="str">
        <f t="shared" ca="1" si="24"/>
        <v>d</v>
      </c>
      <c r="H39" t="str">
        <f t="shared" ca="1" si="25"/>
        <v>b</v>
      </c>
      <c r="I39">
        <f t="shared" ca="1" si="26"/>
        <v>4</v>
      </c>
      <c r="J39">
        <f t="shared" ca="1" si="27"/>
        <v>11</v>
      </c>
      <c r="K39" t="str">
        <f t="shared" ca="1" si="28"/>
        <v>16 d³b - 44 d²b² - 12db³</v>
      </c>
      <c r="L39" t="str">
        <f t="shared" ca="1" si="29"/>
        <v>= 4 bd · (4d² - 11db - 3b²)</v>
      </c>
      <c r="M39">
        <f t="shared" ca="1" si="8"/>
        <v>1</v>
      </c>
      <c r="N39" t="str">
        <f t="shared" ca="1" si="30"/>
        <v>-</v>
      </c>
      <c r="O39">
        <f t="shared" ca="1" si="36"/>
        <v>3</v>
      </c>
      <c r="P39">
        <f t="shared" ca="1" si="36"/>
        <v>5</v>
      </c>
      <c r="Q39">
        <f t="shared" ca="1" si="31"/>
        <v>1</v>
      </c>
      <c r="T39">
        <f t="shared" ca="1" si="32"/>
        <v>6</v>
      </c>
      <c r="U39" t="str">
        <f t="shared" ca="1" si="33"/>
        <v>z</v>
      </c>
      <c r="V39">
        <f t="shared" ca="1" si="14"/>
        <v>1</v>
      </c>
      <c r="W39" t="str">
        <f t="shared" ca="1" si="34"/>
        <v>-</v>
      </c>
      <c r="X39">
        <f t="shared" ca="1" si="16"/>
        <v>3</v>
      </c>
      <c r="Y39">
        <f t="shared" ca="1" si="35"/>
        <v>12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2"/>
  <sheetViews>
    <sheetView workbookViewId="0">
      <selection activeCell="K26" sqref="K26"/>
    </sheetView>
  </sheetViews>
  <sheetFormatPr baseColWidth="10" defaultRowHeight="12.75" x14ac:dyDescent="0.2"/>
  <cols>
    <col min="3" max="8" width="2" bestFit="1" customWidth="1"/>
    <col min="9" max="9" width="4" bestFit="1" customWidth="1"/>
    <col min="10" max="10" width="4.5703125" bestFit="1" customWidth="1"/>
    <col min="11" max="11" width="3.85546875" customWidth="1"/>
    <col min="12" max="12" width="4.5703125" customWidth="1"/>
    <col min="13" max="15" width="2" bestFit="1" customWidth="1"/>
    <col min="16" max="16" width="2.140625" bestFit="1" customWidth="1"/>
    <col min="18" max="20" width="2" bestFit="1" customWidth="1"/>
    <col min="21" max="21" width="2.140625" bestFit="1" customWidth="1"/>
    <col min="22" max="22" width="8.85546875" bestFit="1" customWidth="1"/>
    <col min="23" max="23" width="14.140625" customWidth="1"/>
    <col min="24" max="24" width="13.7109375" bestFit="1" customWidth="1"/>
    <col min="28" max="28" width="13.140625" customWidth="1"/>
  </cols>
  <sheetData>
    <row r="1" spans="2:30" x14ac:dyDescent="0.2">
      <c r="B1">
        <v>19</v>
      </c>
      <c r="C1">
        <f ca="1">ROUND(RAND()*5+1,0)</f>
        <v>4</v>
      </c>
    </row>
    <row r="2" spans="2:30" x14ac:dyDescent="0.2">
      <c r="C2" s="9"/>
      <c r="D2" s="9"/>
      <c r="I2" s="9" t="s">
        <v>41</v>
      </c>
      <c r="J2" s="9" t="s">
        <v>42</v>
      </c>
      <c r="K2" s="9" t="s">
        <v>43</v>
      </c>
      <c r="L2" s="9" t="s">
        <v>44</v>
      </c>
    </row>
    <row r="3" spans="2:30" x14ac:dyDescent="0.2">
      <c r="B3">
        <f ca="1">ROUND(RAND()*B1+0.5,0)</f>
        <v>10</v>
      </c>
      <c r="C3">
        <f ca="1">ROUND(RAND()*5+1.5,0)</f>
        <v>4</v>
      </c>
      <c r="D3">
        <f ca="1">ROUND(RAND()*3+1.5,0)</f>
        <v>3</v>
      </c>
      <c r="E3">
        <f ca="1">ROUND(RAND()*5+1.5,0)</f>
        <v>3</v>
      </c>
      <c r="F3">
        <f t="shared" ref="F3:F21" ca="1" si="0">MOD(C3+E3,7)</f>
        <v>0</v>
      </c>
      <c r="G3" t="str">
        <f ca="1">VLOOKUP(E3,$C$26:$D$32,2,FALSE)</f>
        <v>d</v>
      </c>
      <c r="H3" t="str">
        <f ca="1">VLOOKUP(F3,$C$26:$D$32,2,FALSE)</f>
        <v>a</v>
      </c>
      <c r="I3" s="15" t="str">
        <f t="shared" ref="I3:I10" ca="1" si="1">C3&amp;G3</f>
        <v>4d</v>
      </c>
      <c r="J3" s="16" t="str">
        <f ca="1">D3*C3&amp;G3</f>
        <v>12d</v>
      </c>
      <c r="L3">
        <f ca="1">D3</f>
        <v>3</v>
      </c>
      <c r="M3">
        <f ca="1">ROUND(RAND()*3+1.5,0)</f>
        <v>4</v>
      </c>
      <c r="N3">
        <f ca="1">IF(OR($AC3=M3,GCD(M3,$AC3)&lt;&gt;1),M3+1,$AC3)</f>
        <v>3</v>
      </c>
      <c r="O3">
        <f ca="1">ROUND(RAND()*1,0)</f>
        <v>1</v>
      </c>
      <c r="P3" t="str">
        <f ca="1">IF(O3=0,"+","-")</f>
        <v>-</v>
      </c>
      <c r="Q3" t="str">
        <f ca="1">"("&amp;M3&amp;" "&amp;P3&amp;" "&amp;N3&amp;$H3&amp;")"</f>
        <v>(4 - 3a)</v>
      </c>
      <c r="R3">
        <f ca="1">ROUND(RAND()*3+1.5,0)</f>
        <v>2</v>
      </c>
      <c r="S3">
        <f ca="1">IF(OR($AD3=R3,GCD(R3,$AD3)&lt;&gt;1),R3+1,$AD3)</f>
        <v>3</v>
      </c>
      <c r="T3">
        <f ca="1">ROUND(RAND()*1,0)</f>
        <v>1</v>
      </c>
      <c r="U3" t="str">
        <f ca="1">IF(T3=0,"+","-")</f>
        <v>-</v>
      </c>
      <c r="V3" t="str">
        <f ca="1">"("&amp;R3&amp;" "&amp;U3&amp;" "&amp;S3&amp;$G3&amp;")"</f>
        <v>(2 - 3d)</v>
      </c>
      <c r="W3" s="15" t="str">
        <f ca="1">I3&amp;" · "&amp;Q3</f>
        <v>4d · (4 - 3a)</v>
      </c>
      <c r="X3" s="16" t="str">
        <f ca="1">J3&amp;" · "&amp;V3</f>
        <v>12d · (2 - 3d)</v>
      </c>
      <c r="Y3" t="str">
        <f ca="1">IF(K3="",Q3,K3&amp;" · "&amp;Q3)</f>
        <v>(4 - 3a)</v>
      </c>
      <c r="Z3" t="str">
        <f ca="1">IF(L3="",V3,L3&amp;" · "&amp;V3)</f>
        <v>3 · (2 - 3d)</v>
      </c>
      <c r="AA3" s="15" t="str">
        <f ca="1">C3*M3&amp;G3&amp;" "&amp;P3&amp;" "&amp;C3*N3&amp;H3&amp;G3</f>
        <v>16d - 12ad</v>
      </c>
      <c r="AB3" s="16" t="str">
        <f ca="1">D3*C3*R3&amp;G3&amp;" "&amp;U3&amp;" "&amp;D3*C3*S3&amp;G3&amp;"²"</f>
        <v>24d - 36d²</v>
      </c>
      <c r="AC3">
        <f ca="1">ROUND(RAND()*5+1.5,0)</f>
        <v>3</v>
      </c>
      <c r="AD3">
        <f ca="1">ROUND(RAND()*5+1.5,0)</f>
        <v>2</v>
      </c>
    </row>
    <row r="4" spans="2:30" x14ac:dyDescent="0.2">
      <c r="B4">
        <f ca="1">MOD(B3+$C$1,$B$1)</f>
        <v>14</v>
      </c>
      <c r="C4">
        <f t="shared" ref="C4:E21" ca="1" si="2">ROUND(RAND()*5+1.5,0)</f>
        <v>3</v>
      </c>
      <c r="D4">
        <f t="shared" ref="D4:D21" ca="1" si="3">ROUND(RAND()*3+1.5,0)</f>
        <v>2</v>
      </c>
      <c r="E4">
        <f t="shared" ca="1" si="2"/>
        <v>4</v>
      </c>
      <c r="F4">
        <f t="shared" ca="1" si="0"/>
        <v>0</v>
      </c>
      <c r="G4" t="str">
        <f t="shared" ref="G4:H21" ca="1" si="4">VLOOKUP(E4,$C$26:$D$32,2,FALSE)</f>
        <v>x</v>
      </c>
      <c r="H4" t="str">
        <f t="shared" ca="1" si="4"/>
        <v>a</v>
      </c>
      <c r="I4" s="15" t="str">
        <f t="shared" ca="1" si="1"/>
        <v>3x</v>
      </c>
      <c r="J4" s="16" t="str">
        <f ca="1">D4*C4&amp;G4</f>
        <v>6x</v>
      </c>
      <c r="L4">
        <f ca="1">D4</f>
        <v>2</v>
      </c>
      <c r="M4">
        <f t="shared" ref="M4:M21" ca="1" si="5">ROUND(RAND()*3+1.5,0)</f>
        <v>4</v>
      </c>
      <c r="N4">
        <f t="shared" ref="N4:N21" ca="1" si="6">IF(OR($AC4=M4,GCD(M4,$AC4)&lt;&gt;1),M4+1,$AC4)</f>
        <v>3</v>
      </c>
      <c r="O4">
        <f t="shared" ref="O4:O21" ca="1" si="7">ROUND(RAND()*1,0)</f>
        <v>1</v>
      </c>
      <c r="P4" t="str">
        <f t="shared" ref="P4:P21" ca="1" si="8">IF(O4=0,"+","-")</f>
        <v>-</v>
      </c>
      <c r="Q4" t="str">
        <f ca="1">"("&amp;M4&amp;$G4&amp;" "&amp;P4&amp;" "&amp;N4&amp;$H4&amp;")"</f>
        <v>(4x - 3a)</v>
      </c>
      <c r="R4">
        <f t="shared" ref="R4:R21" ca="1" si="9">ROUND(RAND()*3+1.5,0)</f>
        <v>3</v>
      </c>
      <c r="S4">
        <f t="shared" ref="S4:S21" ca="1" si="10">IF(OR($AD4=R4,GCD(R4,$AD4)&lt;&gt;1),R4+1,$AD4)</f>
        <v>4</v>
      </c>
      <c r="T4">
        <f t="shared" ref="T4:T21" ca="1" si="11">ROUND(RAND()*1,0)</f>
        <v>1</v>
      </c>
      <c r="U4" t="str">
        <f t="shared" ref="U4:U21" ca="1" si="12">IF(T4=0,"+","-")</f>
        <v>-</v>
      </c>
      <c r="V4" t="str">
        <f ca="1">"("&amp;R4&amp;$H4&amp;" "&amp;U4&amp;" "&amp;S4&amp;$G4&amp;")"</f>
        <v>(3a - 4x)</v>
      </c>
      <c r="W4" s="15" t="str">
        <f t="shared" ref="W4:W21" ca="1" si="13">I4&amp;" · "&amp;Q4</f>
        <v>3x · (4x - 3a)</v>
      </c>
      <c r="X4" s="16" t="str">
        <f t="shared" ref="X4:X21" ca="1" si="14">J4&amp;" · "&amp;V4</f>
        <v>6x · (3a - 4x)</v>
      </c>
      <c r="Y4" t="str">
        <f t="shared" ref="Y4:Y21" ca="1" si="15">IF(K4="",Q4,K4&amp;" · "&amp;Q4)</f>
        <v>(4x - 3a)</v>
      </c>
      <c r="Z4" t="str">
        <f t="shared" ref="Z4:Z21" ca="1" si="16">IF(L4="",V4,L4&amp;" · "&amp;V4)</f>
        <v>2 · (3a - 4x)</v>
      </c>
      <c r="AA4" s="15" t="str">
        <f ca="1">C4*M4&amp;G4&amp;"² "&amp;P4&amp;" "&amp;C4*N4&amp;H4&amp;G4</f>
        <v>12x² - 9ax</v>
      </c>
      <c r="AB4" s="16" t="str">
        <f ca="1">D4*C4*R4&amp;G4&amp;H4&amp;" "&amp;U4&amp;" "&amp;D4*C4*S4&amp;G4&amp;"²"</f>
        <v>18xa - 24x²</v>
      </c>
      <c r="AC4">
        <f t="shared" ref="AC4:AD21" ca="1" si="17">ROUND(RAND()*5+1.5,0)</f>
        <v>3</v>
      </c>
      <c r="AD4">
        <f t="shared" ca="1" si="17"/>
        <v>3</v>
      </c>
    </row>
    <row r="5" spans="2:30" x14ac:dyDescent="0.2">
      <c r="B5">
        <f t="shared" ref="B5:B21" ca="1" si="18">MOD(B4+$C$1,$B$1)</f>
        <v>18</v>
      </c>
      <c r="C5">
        <f t="shared" ca="1" si="2"/>
        <v>5</v>
      </c>
      <c r="D5">
        <f t="shared" ca="1" si="3"/>
        <v>2</v>
      </c>
      <c r="E5">
        <f t="shared" ca="1" si="2"/>
        <v>6</v>
      </c>
      <c r="F5">
        <f t="shared" ca="1" si="0"/>
        <v>4</v>
      </c>
      <c r="G5" t="str">
        <f t="shared" ca="1" si="4"/>
        <v>z</v>
      </c>
      <c r="H5" t="str">
        <f t="shared" ca="1" si="4"/>
        <v>x</v>
      </c>
      <c r="I5" s="15" t="str">
        <f t="shared" ca="1" si="1"/>
        <v>5z</v>
      </c>
      <c r="J5" s="16" t="str">
        <f ca="1">D5*C5&amp;G5</f>
        <v>10z</v>
      </c>
      <c r="L5">
        <f ca="1">D5</f>
        <v>2</v>
      </c>
      <c r="M5">
        <f t="shared" ca="1" si="5"/>
        <v>4</v>
      </c>
      <c r="N5">
        <f t="shared" ca="1" si="6"/>
        <v>5</v>
      </c>
      <c r="O5">
        <f t="shared" ca="1" si="7"/>
        <v>1</v>
      </c>
      <c r="P5" t="str">
        <f t="shared" ca="1" si="8"/>
        <v>-</v>
      </c>
      <c r="Q5" t="str">
        <f ca="1">"("&amp;M5&amp;" "&amp;P5&amp;" "&amp;N5&amp;$G5&amp;")"</f>
        <v>(4 - 5z)</v>
      </c>
      <c r="R5">
        <f t="shared" ca="1" si="9"/>
        <v>3</v>
      </c>
      <c r="S5">
        <f t="shared" ca="1" si="10"/>
        <v>2</v>
      </c>
      <c r="T5">
        <f t="shared" ca="1" si="11"/>
        <v>1</v>
      </c>
      <c r="U5" t="str">
        <f t="shared" ca="1" si="12"/>
        <v>-</v>
      </c>
      <c r="V5" t="str">
        <f ca="1">"("&amp;R5&amp;" "&amp;U5&amp;" "&amp;S5&amp;$H5&amp;")"</f>
        <v>(3 - 2x)</v>
      </c>
      <c r="W5" s="15" t="str">
        <f t="shared" ca="1" si="13"/>
        <v>5z · (4 - 5z)</v>
      </c>
      <c r="X5" s="16" t="str">
        <f t="shared" ca="1" si="14"/>
        <v>10z · (3 - 2x)</v>
      </c>
      <c r="Y5" t="str">
        <f t="shared" ca="1" si="15"/>
        <v>(4 - 5z)</v>
      </c>
      <c r="Z5" t="str">
        <f t="shared" ca="1" si="16"/>
        <v>2 · (3 - 2x)</v>
      </c>
      <c r="AA5" s="15" t="str">
        <f ca="1">C5*M5&amp;G5&amp;" "&amp;P5&amp;" "&amp;C5*N5&amp;G5&amp;"²"</f>
        <v>20z - 25z²</v>
      </c>
      <c r="AB5" s="16" t="str">
        <f ca="1">D5*C5*R5&amp;G5&amp;" "&amp;U5&amp;" "&amp;D5*C5*S5&amp;G5&amp;H5</f>
        <v>30z - 20zx</v>
      </c>
      <c r="AC5">
        <f t="shared" ca="1" si="17"/>
        <v>2</v>
      </c>
      <c r="AD5">
        <f t="shared" ca="1" si="17"/>
        <v>2</v>
      </c>
    </row>
    <row r="6" spans="2:30" x14ac:dyDescent="0.2">
      <c r="B6">
        <f t="shared" ca="1" si="18"/>
        <v>3</v>
      </c>
      <c r="C6">
        <f t="shared" ca="1" si="2"/>
        <v>3</v>
      </c>
      <c r="D6">
        <f t="shared" ca="1" si="3"/>
        <v>4</v>
      </c>
      <c r="E6">
        <f t="shared" ca="1" si="2"/>
        <v>3</v>
      </c>
      <c r="F6">
        <f t="shared" ca="1" si="0"/>
        <v>6</v>
      </c>
      <c r="G6" t="str">
        <f t="shared" ca="1" si="4"/>
        <v>d</v>
      </c>
      <c r="H6" t="str">
        <f t="shared" ca="1" si="4"/>
        <v>z</v>
      </c>
      <c r="I6" s="15" t="str">
        <f t="shared" ca="1" si="1"/>
        <v>3d</v>
      </c>
      <c r="J6" s="16" t="str">
        <f ca="1">D6*C6&amp;G6</f>
        <v>12d</v>
      </c>
      <c r="L6">
        <f ca="1">D6</f>
        <v>4</v>
      </c>
      <c r="M6">
        <f t="shared" ca="1" si="5"/>
        <v>3</v>
      </c>
      <c r="N6">
        <f t="shared" ca="1" si="6"/>
        <v>4</v>
      </c>
      <c r="O6">
        <f t="shared" ca="1" si="7"/>
        <v>0</v>
      </c>
      <c r="P6" t="str">
        <f t="shared" ca="1" si="8"/>
        <v>+</v>
      </c>
      <c r="Q6" t="str">
        <f ca="1">"("&amp;M6&amp;$H6&amp;" "&amp;P6&amp;" "&amp;N6&amp;$G6&amp;")"</f>
        <v>(3z + 4d)</v>
      </c>
      <c r="R6">
        <f t="shared" ca="1" si="9"/>
        <v>3</v>
      </c>
      <c r="S6">
        <f t="shared" ca="1" si="10"/>
        <v>4</v>
      </c>
      <c r="T6">
        <f t="shared" ca="1" si="11"/>
        <v>1</v>
      </c>
      <c r="U6" t="str">
        <f t="shared" ca="1" si="12"/>
        <v>-</v>
      </c>
      <c r="V6" t="str">
        <f ca="1">"("&amp;R6&amp;$G6&amp;" "&amp;U6&amp;" "&amp;S6&amp;$H6&amp;")"</f>
        <v>(3d - 4z)</v>
      </c>
      <c r="W6" s="15" t="str">
        <f t="shared" ca="1" si="13"/>
        <v>3d · (3z + 4d)</v>
      </c>
      <c r="X6" s="16" t="str">
        <f t="shared" ca="1" si="14"/>
        <v>12d · (3d - 4z)</v>
      </c>
      <c r="Y6" t="str">
        <f t="shared" ca="1" si="15"/>
        <v>(3z + 4d)</v>
      </c>
      <c r="Z6" t="str">
        <f t="shared" ca="1" si="16"/>
        <v>4 · (3d - 4z)</v>
      </c>
      <c r="AA6" s="15" t="str">
        <f ca="1">C6*M6&amp;G6&amp;H6&amp;" "&amp;P6&amp;" "&amp;C6*N6&amp;G6&amp;"²"</f>
        <v>9dz + 12d²</v>
      </c>
      <c r="AB6" s="16" t="str">
        <f ca="1">D6*C6*R6&amp;G6&amp;"² "&amp;U6&amp;" "&amp;D6*C6*S6&amp;G6&amp;H6</f>
        <v>36d² - 48dz</v>
      </c>
      <c r="AC6">
        <f t="shared" ca="1" si="17"/>
        <v>3</v>
      </c>
      <c r="AD6">
        <f t="shared" ca="1" si="17"/>
        <v>4</v>
      </c>
    </row>
    <row r="7" spans="2:30" x14ac:dyDescent="0.2">
      <c r="B7">
        <f t="shared" ca="1" si="18"/>
        <v>7</v>
      </c>
      <c r="C7">
        <f t="shared" ca="1" si="2"/>
        <v>6</v>
      </c>
      <c r="D7">
        <f t="shared" ca="1" si="3"/>
        <v>3</v>
      </c>
      <c r="E7">
        <f t="shared" ca="1" si="2"/>
        <v>5</v>
      </c>
      <c r="F7">
        <f t="shared" ca="1" si="0"/>
        <v>4</v>
      </c>
      <c r="G7" t="str">
        <f t="shared" ca="1" si="4"/>
        <v>y</v>
      </c>
      <c r="H7" t="str">
        <f t="shared" ca="1" si="4"/>
        <v>x</v>
      </c>
      <c r="I7" s="15" t="str">
        <f t="shared" ca="1" si="1"/>
        <v>6y</v>
      </c>
      <c r="J7" s="16" t="str">
        <f ca="1">D7*C7&amp;G7&amp;"²"</f>
        <v>18y²</v>
      </c>
      <c r="L7" t="str">
        <f ca="1">D7&amp;G7</f>
        <v>3y</v>
      </c>
      <c r="M7">
        <f t="shared" ca="1" si="5"/>
        <v>4</v>
      </c>
      <c r="N7">
        <f t="shared" ca="1" si="6"/>
        <v>5</v>
      </c>
      <c r="O7">
        <f t="shared" ca="1" si="7"/>
        <v>0</v>
      </c>
      <c r="P7" t="str">
        <f t="shared" ca="1" si="8"/>
        <v>+</v>
      </c>
      <c r="Q7" t="str">
        <f ca="1">"("&amp;M7&amp;" "&amp;P7&amp;" "&amp;N7&amp;$H7&amp;")"</f>
        <v>(4 + 5x)</v>
      </c>
      <c r="R7">
        <f t="shared" ca="1" si="9"/>
        <v>2</v>
      </c>
      <c r="S7">
        <f t="shared" ca="1" si="10"/>
        <v>3</v>
      </c>
      <c r="T7">
        <f t="shared" ca="1" si="11"/>
        <v>0</v>
      </c>
      <c r="U7" t="str">
        <f t="shared" ca="1" si="12"/>
        <v>+</v>
      </c>
      <c r="V7" t="str">
        <f ca="1">"("&amp;R7&amp;" "&amp;U7&amp;" "&amp;S7&amp;$G7&amp;")"</f>
        <v>(2 + 3y)</v>
      </c>
      <c r="W7" s="15" t="str">
        <f t="shared" ca="1" si="13"/>
        <v>6y · (4 + 5x)</v>
      </c>
      <c r="X7" s="16" t="str">
        <f t="shared" ca="1" si="14"/>
        <v>18y² · (2 + 3y)</v>
      </c>
      <c r="Y7" t="str">
        <f t="shared" ca="1" si="15"/>
        <v>(4 + 5x)</v>
      </c>
      <c r="Z7" t="str">
        <f t="shared" ca="1" si="16"/>
        <v>3y · (2 + 3y)</v>
      </c>
      <c r="AA7" s="15" t="str">
        <f ca="1">C7*M7&amp;G7&amp;" "&amp;P7&amp;" "&amp;C7*N7&amp;H7&amp;G7</f>
        <v>24y + 30xy</v>
      </c>
      <c r="AB7" s="16" t="str">
        <f ca="1">D7*C7*R7&amp;G7&amp;" "&amp;U7&amp;" "&amp;D7*C7*S7&amp;G7&amp;"²"</f>
        <v>36y + 54y²</v>
      </c>
      <c r="AC7">
        <f t="shared" ca="1" si="17"/>
        <v>4</v>
      </c>
      <c r="AD7">
        <f t="shared" ca="1" si="17"/>
        <v>4</v>
      </c>
    </row>
    <row r="8" spans="2:30" x14ac:dyDescent="0.2">
      <c r="B8">
        <f t="shared" ca="1" si="18"/>
        <v>11</v>
      </c>
      <c r="C8">
        <f t="shared" ca="1" si="2"/>
        <v>4</v>
      </c>
      <c r="D8">
        <f t="shared" ca="1" si="3"/>
        <v>3</v>
      </c>
      <c r="E8">
        <f t="shared" ca="1" si="2"/>
        <v>3</v>
      </c>
      <c r="F8">
        <f t="shared" ca="1" si="0"/>
        <v>0</v>
      </c>
      <c r="G8" t="str">
        <f t="shared" ca="1" si="4"/>
        <v>d</v>
      </c>
      <c r="H8" t="str">
        <f t="shared" ca="1" si="4"/>
        <v>a</v>
      </c>
      <c r="I8" s="15" t="str">
        <f t="shared" ca="1" si="1"/>
        <v>4d</v>
      </c>
      <c r="J8" s="16" t="str">
        <f ca="1">D8*C8&amp;G8&amp;"²"</f>
        <v>12d²</v>
      </c>
      <c r="L8" t="str">
        <f ca="1">D8&amp;G8</f>
        <v>3d</v>
      </c>
      <c r="M8">
        <f t="shared" ca="1" si="5"/>
        <v>2</v>
      </c>
      <c r="N8">
        <f t="shared" ca="1" si="6"/>
        <v>5</v>
      </c>
      <c r="O8">
        <f t="shared" ca="1" si="7"/>
        <v>0</v>
      </c>
      <c r="P8" t="str">
        <f t="shared" ca="1" si="8"/>
        <v>+</v>
      </c>
      <c r="Q8" t="str">
        <f ca="1">"("&amp;M8&amp;$G8&amp;" "&amp;P8&amp;" "&amp;N8&amp;$H8&amp;")"</f>
        <v>(2d + 5a)</v>
      </c>
      <c r="R8">
        <f t="shared" ca="1" si="9"/>
        <v>2</v>
      </c>
      <c r="S8">
        <f t="shared" ca="1" si="10"/>
        <v>3</v>
      </c>
      <c r="T8">
        <f t="shared" ca="1" si="11"/>
        <v>0</v>
      </c>
      <c r="U8" t="str">
        <f t="shared" ca="1" si="12"/>
        <v>+</v>
      </c>
      <c r="V8" t="str">
        <f ca="1">"("&amp;R8&amp;$H8&amp;" "&amp;U8&amp;" "&amp;S8&amp;$G8&amp;")"</f>
        <v>(2a + 3d)</v>
      </c>
      <c r="W8" s="15" t="str">
        <f t="shared" ca="1" si="13"/>
        <v>4d · (2d + 5a)</v>
      </c>
      <c r="X8" s="16" t="str">
        <f t="shared" ca="1" si="14"/>
        <v>12d² · (2a + 3d)</v>
      </c>
      <c r="Y8" t="str">
        <f t="shared" ca="1" si="15"/>
        <v>(2d + 5a)</v>
      </c>
      <c r="Z8" t="str">
        <f t="shared" ca="1" si="16"/>
        <v>3d · (2a + 3d)</v>
      </c>
      <c r="AA8" s="15" t="str">
        <f ca="1">C8*M8&amp;G8&amp;"² "&amp;P8&amp;" "&amp;C8*N8&amp;H8&amp;G8</f>
        <v>8d² + 20ad</v>
      </c>
      <c r="AB8" s="16" t="str">
        <f ca="1">D8*C8*R8&amp;G8&amp;H8&amp;" "&amp;U8&amp;" "&amp;D8*C8*S8&amp;G8&amp;"²"</f>
        <v>24da + 36d²</v>
      </c>
      <c r="AC8">
        <f t="shared" ca="1" si="17"/>
        <v>5</v>
      </c>
      <c r="AD8">
        <f t="shared" ca="1" si="17"/>
        <v>2</v>
      </c>
    </row>
    <row r="9" spans="2:30" x14ac:dyDescent="0.2">
      <c r="B9">
        <f t="shared" ca="1" si="18"/>
        <v>15</v>
      </c>
      <c r="C9">
        <f t="shared" ca="1" si="2"/>
        <v>3</v>
      </c>
      <c r="D9">
        <f t="shared" ca="1" si="3"/>
        <v>3</v>
      </c>
      <c r="E9">
        <f t="shared" ca="1" si="2"/>
        <v>6</v>
      </c>
      <c r="F9">
        <f t="shared" ca="1" si="0"/>
        <v>2</v>
      </c>
      <c r="G9" t="str">
        <f t="shared" ca="1" si="4"/>
        <v>z</v>
      </c>
      <c r="H9" t="str">
        <f t="shared" ca="1" si="4"/>
        <v>c</v>
      </c>
      <c r="I9" s="15" t="str">
        <f t="shared" ca="1" si="1"/>
        <v>3z</v>
      </c>
      <c r="J9" s="16" t="str">
        <f ca="1">D9*C9&amp;G9&amp;"²"</f>
        <v>9z²</v>
      </c>
      <c r="L9" t="str">
        <f ca="1">D9&amp;G9</f>
        <v>3z</v>
      </c>
      <c r="M9">
        <f t="shared" ca="1" si="5"/>
        <v>2</v>
      </c>
      <c r="N9">
        <f t="shared" ca="1" si="6"/>
        <v>3</v>
      </c>
      <c r="O9">
        <f t="shared" ca="1" si="7"/>
        <v>0</v>
      </c>
      <c r="P9" t="str">
        <f t="shared" ca="1" si="8"/>
        <v>+</v>
      </c>
      <c r="Q9" t="str">
        <f ca="1">"("&amp;M9&amp;" "&amp;P9&amp;" "&amp;N9&amp;$G9&amp;")"</f>
        <v>(2 + 3z)</v>
      </c>
      <c r="R9">
        <f t="shared" ca="1" si="9"/>
        <v>2</v>
      </c>
      <c r="S9">
        <f t="shared" ca="1" si="10"/>
        <v>3</v>
      </c>
      <c r="T9">
        <f t="shared" ca="1" si="11"/>
        <v>0</v>
      </c>
      <c r="U9" t="str">
        <f t="shared" ca="1" si="12"/>
        <v>+</v>
      </c>
      <c r="V9" t="str">
        <f ca="1">"("&amp;R9&amp;" "&amp;U9&amp;" "&amp;S9&amp;$H9&amp;")"</f>
        <v>(2 + 3c)</v>
      </c>
      <c r="W9" s="15" t="str">
        <f t="shared" ca="1" si="13"/>
        <v>3z · (2 + 3z)</v>
      </c>
      <c r="X9" s="16" t="str">
        <f t="shared" ca="1" si="14"/>
        <v>9z² · (2 + 3c)</v>
      </c>
      <c r="Y9" t="str">
        <f t="shared" ca="1" si="15"/>
        <v>(2 + 3z)</v>
      </c>
      <c r="Z9" t="str">
        <f t="shared" ca="1" si="16"/>
        <v>3z · (2 + 3c)</v>
      </c>
      <c r="AA9" s="15" t="str">
        <f ca="1">C9*M9&amp;G9&amp;" "&amp;P9&amp;" "&amp;C9*N9&amp;G9&amp;"²"</f>
        <v>6z + 9z²</v>
      </c>
      <c r="AB9" s="16" t="str">
        <f ca="1">D9*C9*R9&amp;G9&amp;" "&amp;U9&amp;" "&amp;D9*C9*S9&amp;G9&amp;H9</f>
        <v>18z + 27zc</v>
      </c>
      <c r="AC9">
        <f t="shared" ca="1" si="17"/>
        <v>2</v>
      </c>
      <c r="AD9">
        <f t="shared" ca="1" si="17"/>
        <v>4</v>
      </c>
    </row>
    <row r="10" spans="2:30" x14ac:dyDescent="0.2">
      <c r="B10">
        <f t="shared" ca="1" si="18"/>
        <v>0</v>
      </c>
      <c r="C10">
        <f t="shared" ca="1" si="2"/>
        <v>3</v>
      </c>
      <c r="D10">
        <f t="shared" ca="1" si="3"/>
        <v>4</v>
      </c>
      <c r="E10">
        <f t="shared" ca="1" si="2"/>
        <v>6</v>
      </c>
      <c r="F10">
        <f t="shared" ca="1" si="0"/>
        <v>2</v>
      </c>
      <c r="G10" t="str">
        <f t="shared" ca="1" si="4"/>
        <v>z</v>
      </c>
      <c r="H10" t="str">
        <f t="shared" ca="1" si="4"/>
        <v>c</v>
      </c>
      <c r="I10" s="15" t="str">
        <f t="shared" ca="1" si="1"/>
        <v>3z</v>
      </c>
      <c r="J10" s="16" t="str">
        <f ca="1">D10*C10&amp;G10&amp;"²"</f>
        <v>12z²</v>
      </c>
      <c r="L10" t="str">
        <f ca="1">D10&amp;G10</f>
        <v>4z</v>
      </c>
      <c r="M10">
        <f t="shared" ca="1" si="5"/>
        <v>2</v>
      </c>
      <c r="N10">
        <f t="shared" ca="1" si="6"/>
        <v>3</v>
      </c>
      <c r="O10">
        <f t="shared" ca="1" si="7"/>
        <v>1</v>
      </c>
      <c r="P10" t="str">
        <f t="shared" ca="1" si="8"/>
        <v>-</v>
      </c>
      <c r="Q10" t="str">
        <f ca="1">"("&amp;M10&amp;$H10&amp;" "&amp;P10&amp;" "&amp;N10&amp;$G10&amp;")"</f>
        <v>(2c - 3z)</v>
      </c>
      <c r="R10">
        <f t="shared" ca="1" si="9"/>
        <v>4</v>
      </c>
      <c r="S10">
        <f t="shared" ca="1" si="10"/>
        <v>5</v>
      </c>
      <c r="T10">
        <f t="shared" ca="1" si="11"/>
        <v>1</v>
      </c>
      <c r="U10" t="str">
        <f t="shared" ca="1" si="12"/>
        <v>-</v>
      </c>
      <c r="V10" t="str">
        <f ca="1">"("&amp;R10&amp;$G10&amp;" "&amp;U10&amp;" "&amp;S10&amp;$H10&amp;")"</f>
        <v>(4z - 5c)</v>
      </c>
      <c r="W10" s="15" t="str">
        <f t="shared" ca="1" si="13"/>
        <v>3z · (2c - 3z)</v>
      </c>
      <c r="X10" s="16" t="str">
        <f t="shared" ca="1" si="14"/>
        <v>12z² · (4z - 5c)</v>
      </c>
      <c r="Y10" t="str">
        <f t="shared" ca="1" si="15"/>
        <v>(2c - 3z)</v>
      </c>
      <c r="Z10" t="str">
        <f t="shared" ca="1" si="16"/>
        <v>4z · (4z - 5c)</v>
      </c>
      <c r="AA10" s="15" t="str">
        <f ca="1">C10*M10&amp;G10&amp;H10&amp;" "&amp;P10&amp;" "&amp;C10*N10&amp;G10&amp;"²"</f>
        <v>6zc - 9z²</v>
      </c>
      <c r="AB10" s="16" t="str">
        <f ca="1">D10*C10*R10&amp;G10&amp;"² "&amp;U10&amp;" "&amp;D10*C10*S10&amp;G10&amp;H10</f>
        <v>48z² - 60zc</v>
      </c>
      <c r="AC10">
        <f t="shared" ca="1" si="17"/>
        <v>2</v>
      </c>
      <c r="AD10">
        <f t="shared" ca="1" si="17"/>
        <v>6</v>
      </c>
    </row>
    <row r="11" spans="2:30" x14ac:dyDescent="0.2">
      <c r="B11">
        <f t="shared" ca="1" si="18"/>
        <v>4</v>
      </c>
      <c r="C11">
        <f t="shared" ca="1" si="2"/>
        <v>3</v>
      </c>
      <c r="D11">
        <f t="shared" ca="1" si="3"/>
        <v>2</v>
      </c>
      <c r="E11">
        <f t="shared" ca="1" si="2"/>
        <v>6</v>
      </c>
      <c r="F11">
        <f t="shared" ca="1" si="0"/>
        <v>2</v>
      </c>
      <c r="G11" t="str">
        <f t="shared" ca="1" si="4"/>
        <v>z</v>
      </c>
      <c r="H11" t="str">
        <f t="shared" ca="1" si="4"/>
        <v>c</v>
      </c>
      <c r="I11" s="15" t="str">
        <f ca="1">C11*D11&amp;G11</f>
        <v>6z</v>
      </c>
      <c r="J11" s="16" t="str">
        <f ca="1">D11&amp;G11</f>
        <v>2z</v>
      </c>
      <c r="K11">
        <f ca="1">C11</f>
        <v>3</v>
      </c>
      <c r="M11">
        <f t="shared" ca="1" si="5"/>
        <v>3</v>
      </c>
      <c r="N11">
        <f t="shared" ca="1" si="6"/>
        <v>4</v>
      </c>
      <c r="O11">
        <f t="shared" ca="1" si="7"/>
        <v>1</v>
      </c>
      <c r="P11" t="str">
        <f t="shared" ca="1" si="8"/>
        <v>-</v>
      </c>
      <c r="Q11" t="str">
        <f ca="1">"("&amp;M11&amp;" "&amp;P11&amp;" "&amp;N11&amp;$H11&amp;")"</f>
        <v>(3 - 4c)</v>
      </c>
      <c r="R11">
        <f t="shared" ca="1" si="9"/>
        <v>3</v>
      </c>
      <c r="S11">
        <f t="shared" ca="1" si="10"/>
        <v>4</v>
      </c>
      <c r="T11">
        <f t="shared" ca="1" si="11"/>
        <v>1</v>
      </c>
      <c r="U11" t="str">
        <f t="shared" ca="1" si="12"/>
        <v>-</v>
      </c>
      <c r="V11" t="str">
        <f ca="1">"("&amp;R11&amp;" "&amp;U11&amp;" "&amp;S11&amp;$G11&amp;")"</f>
        <v>(3 - 4z)</v>
      </c>
      <c r="W11" s="15" t="str">
        <f t="shared" ca="1" si="13"/>
        <v>6z · (3 - 4c)</v>
      </c>
      <c r="X11" s="16" t="str">
        <f t="shared" ca="1" si="14"/>
        <v>2z · (3 - 4z)</v>
      </c>
      <c r="Y11" t="str">
        <f t="shared" ca="1" si="15"/>
        <v>3 · (3 - 4c)</v>
      </c>
      <c r="Z11" t="str">
        <f t="shared" ca="1" si="16"/>
        <v>(3 - 4z)</v>
      </c>
      <c r="AA11" s="15" t="str">
        <f ca="1">C11*M11&amp;G11&amp;" "&amp;P11&amp;" "&amp;C11*N11&amp;H11&amp;G11</f>
        <v>9z - 12cz</v>
      </c>
      <c r="AB11" s="16" t="str">
        <f ca="1">D11*C11*R11/K11&amp;G11&amp;" "&amp;U11&amp;" "&amp;D11*C11*S11/K11&amp;G11&amp;"²"</f>
        <v>6z - 8z²</v>
      </c>
      <c r="AC11">
        <f t="shared" ca="1" si="17"/>
        <v>3</v>
      </c>
      <c r="AD11">
        <f t="shared" ca="1" si="17"/>
        <v>3</v>
      </c>
    </row>
    <row r="12" spans="2:30" x14ac:dyDescent="0.2">
      <c r="B12">
        <f t="shared" ca="1" si="18"/>
        <v>8</v>
      </c>
      <c r="C12">
        <f t="shared" ca="1" si="2"/>
        <v>6</v>
      </c>
      <c r="D12">
        <f t="shared" ca="1" si="3"/>
        <v>3</v>
      </c>
      <c r="E12">
        <f t="shared" ca="1" si="2"/>
        <v>5</v>
      </c>
      <c r="F12">
        <f t="shared" ca="1" si="0"/>
        <v>4</v>
      </c>
      <c r="G12" t="str">
        <f t="shared" ca="1" si="4"/>
        <v>y</v>
      </c>
      <c r="H12" t="str">
        <f t="shared" ca="1" si="4"/>
        <v>x</v>
      </c>
      <c r="I12" s="15" t="str">
        <f ca="1">C12*D12&amp;G12</f>
        <v>18y</v>
      </c>
      <c r="J12" s="16" t="str">
        <f ca="1">D12&amp;G12</f>
        <v>3y</v>
      </c>
      <c r="K12">
        <f ca="1">C12</f>
        <v>6</v>
      </c>
      <c r="M12">
        <f t="shared" ca="1" si="5"/>
        <v>4</v>
      </c>
      <c r="N12">
        <f t="shared" ca="1" si="6"/>
        <v>5</v>
      </c>
      <c r="O12">
        <f t="shared" ca="1" si="7"/>
        <v>1</v>
      </c>
      <c r="P12" t="str">
        <f t="shared" ca="1" si="8"/>
        <v>-</v>
      </c>
      <c r="Q12" t="str">
        <f ca="1">"("&amp;M12&amp;$G12&amp;" "&amp;P12&amp;" "&amp;N12&amp;$H12&amp;")"</f>
        <v>(4y - 5x)</v>
      </c>
      <c r="R12">
        <f t="shared" ca="1" si="9"/>
        <v>4</v>
      </c>
      <c r="S12">
        <f t="shared" ca="1" si="10"/>
        <v>5</v>
      </c>
      <c r="T12">
        <f t="shared" ca="1" si="11"/>
        <v>1</v>
      </c>
      <c r="U12" t="str">
        <f t="shared" ca="1" si="12"/>
        <v>-</v>
      </c>
      <c r="V12" t="str">
        <f ca="1">"("&amp;R12&amp;$H12&amp;" "&amp;U12&amp;" "&amp;S12&amp;$G12&amp;")"</f>
        <v>(4x - 5y)</v>
      </c>
      <c r="W12" s="15" t="str">
        <f t="shared" ca="1" si="13"/>
        <v>18y · (4y - 5x)</v>
      </c>
      <c r="X12" s="16" t="str">
        <f t="shared" ca="1" si="14"/>
        <v>3y · (4x - 5y)</v>
      </c>
      <c r="Y12" t="str">
        <f t="shared" ca="1" si="15"/>
        <v>6 · (4y - 5x)</v>
      </c>
      <c r="Z12" t="str">
        <f t="shared" ca="1" si="16"/>
        <v>(4x - 5y)</v>
      </c>
      <c r="AA12" s="15" t="str">
        <f ca="1">C12*M12&amp;G12&amp;"² "&amp;P12&amp;" "&amp;C12*N12&amp;H12&amp;G12</f>
        <v>24y² - 30xy</v>
      </c>
      <c r="AB12" s="16" t="str">
        <f ca="1">D12*C12*R12/K12&amp;G12&amp;H12&amp;" "&amp;U12&amp;" "&amp;D12*C12*S12/K12&amp;G12&amp;"²"</f>
        <v>12yx - 15y²</v>
      </c>
      <c r="AC12">
        <f t="shared" ca="1" si="17"/>
        <v>4</v>
      </c>
      <c r="AD12">
        <f t="shared" ca="1" si="17"/>
        <v>5</v>
      </c>
    </row>
    <row r="13" spans="2:30" x14ac:dyDescent="0.2">
      <c r="B13">
        <f t="shared" ca="1" si="18"/>
        <v>12</v>
      </c>
      <c r="C13">
        <f t="shared" ca="1" si="2"/>
        <v>4</v>
      </c>
      <c r="D13">
        <f t="shared" ca="1" si="3"/>
        <v>2</v>
      </c>
      <c r="E13">
        <f t="shared" ca="1" si="2"/>
        <v>5</v>
      </c>
      <c r="F13">
        <f t="shared" ca="1" si="0"/>
        <v>2</v>
      </c>
      <c r="G13" t="str">
        <f t="shared" ca="1" si="4"/>
        <v>y</v>
      </c>
      <c r="H13" t="str">
        <f t="shared" ca="1" si="4"/>
        <v>c</v>
      </c>
      <c r="I13" s="15" t="str">
        <f ca="1">C13*D13&amp;G13</f>
        <v>8y</v>
      </c>
      <c r="J13" s="16" t="str">
        <f ca="1">D13&amp;G13</f>
        <v>2y</v>
      </c>
      <c r="K13">
        <f ca="1">C13</f>
        <v>4</v>
      </c>
      <c r="M13">
        <f t="shared" ca="1" si="5"/>
        <v>2</v>
      </c>
      <c r="N13">
        <f t="shared" ca="1" si="6"/>
        <v>3</v>
      </c>
      <c r="O13">
        <f t="shared" ca="1" si="7"/>
        <v>1</v>
      </c>
      <c r="P13" t="str">
        <f t="shared" ca="1" si="8"/>
        <v>-</v>
      </c>
      <c r="Q13" t="str">
        <f ca="1">"("&amp;M13&amp;" "&amp;P13&amp;" "&amp;N13&amp;$G13&amp;")"</f>
        <v>(2 - 3y)</v>
      </c>
      <c r="R13">
        <f t="shared" ca="1" si="9"/>
        <v>4</v>
      </c>
      <c r="S13">
        <f t="shared" ca="1" si="10"/>
        <v>5</v>
      </c>
      <c r="T13">
        <f t="shared" ca="1" si="11"/>
        <v>1</v>
      </c>
      <c r="U13" t="str">
        <f t="shared" ca="1" si="12"/>
        <v>-</v>
      </c>
      <c r="V13" t="str">
        <f ca="1">"("&amp;R13&amp;" "&amp;U13&amp;" "&amp;S13&amp;$H13&amp;")"</f>
        <v>(4 - 5c)</v>
      </c>
      <c r="W13" s="15" t="str">
        <f t="shared" ca="1" si="13"/>
        <v>8y · (2 - 3y)</v>
      </c>
      <c r="X13" s="16" t="str">
        <f t="shared" ca="1" si="14"/>
        <v>2y · (4 - 5c)</v>
      </c>
      <c r="Y13" t="str">
        <f t="shared" ca="1" si="15"/>
        <v>4 · (2 - 3y)</v>
      </c>
      <c r="Z13" t="str">
        <f t="shared" ca="1" si="16"/>
        <v>(4 - 5c)</v>
      </c>
      <c r="AA13" s="15" t="str">
        <f ca="1">C13*M13&amp;G13&amp;" "&amp;P13&amp;" "&amp;C13*N13&amp;G13&amp;"²"</f>
        <v>8y - 12y²</v>
      </c>
      <c r="AB13" s="16" t="str">
        <f ca="1">D13*C13*R13/K13&amp;G13&amp;" "&amp;U13&amp;" "&amp;D13*C13*S13/K13&amp;G13&amp;H13</f>
        <v>8y - 10yc</v>
      </c>
      <c r="AC13">
        <f t="shared" ca="1" si="17"/>
        <v>6</v>
      </c>
      <c r="AD13">
        <f t="shared" ca="1" si="17"/>
        <v>2</v>
      </c>
    </row>
    <row r="14" spans="2:30" x14ac:dyDescent="0.2">
      <c r="B14">
        <f t="shared" ca="1" si="18"/>
        <v>16</v>
      </c>
      <c r="C14">
        <f t="shared" ca="1" si="2"/>
        <v>6</v>
      </c>
      <c r="D14">
        <f t="shared" ca="1" si="3"/>
        <v>3</v>
      </c>
      <c r="E14">
        <f t="shared" ca="1" si="2"/>
        <v>5</v>
      </c>
      <c r="F14">
        <f t="shared" ca="1" si="0"/>
        <v>4</v>
      </c>
      <c r="G14" t="str">
        <f t="shared" ca="1" si="4"/>
        <v>y</v>
      </c>
      <c r="H14" t="str">
        <f t="shared" ca="1" si="4"/>
        <v>x</v>
      </c>
      <c r="I14" s="15" t="str">
        <f ca="1">C14*D14&amp;G14</f>
        <v>18y</v>
      </c>
      <c r="J14" s="16" t="str">
        <f ca="1">D14&amp;G14</f>
        <v>3y</v>
      </c>
      <c r="K14">
        <f ca="1">C14</f>
        <v>6</v>
      </c>
      <c r="M14">
        <f t="shared" ca="1" si="5"/>
        <v>4</v>
      </c>
      <c r="N14">
        <f t="shared" ca="1" si="6"/>
        <v>5</v>
      </c>
      <c r="O14">
        <f t="shared" ca="1" si="7"/>
        <v>1</v>
      </c>
      <c r="P14" t="str">
        <f t="shared" ca="1" si="8"/>
        <v>-</v>
      </c>
      <c r="Q14" t="str">
        <f ca="1">"("&amp;M14&amp;$H14&amp;" "&amp;P14&amp;" "&amp;N14&amp;$G14&amp;")"</f>
        <v>(4x - 5y)</v>
      </c>
      <c r="R14">
        <f t="shared" ca="1" si="9"/>
        <v>2</v>
      </c>
      <c r="S14">
        <f t="shared" ca="1" si="10"/>
        <v>5</v>
      </c>
      <c r="T14">
        <f t="shared" ca="1" si="11"/>
        <v>0</v>
      </c>
      <c r="U14" t="str">
        <f t="shared" ca="1" si="12"/>
        <v>+</v>
      </c>
      <c r="V14" t="str">
        <f ca="1">"("&amp;R14&amp;$G14&amp;" "&amp;U14&amp;" "&amp;S14&amp;$H14&amp;")"</f>
        <v>(2y + 5x)</v>
      </c>
      <c r="W14" s="15" t="str">
        <f t="shared" ca="1" si="13"/>
        <v>18y · (4x - 5y)</v>
      </c>
      <c r="X14" s="16" t="str">
        <f t="shared" ca="1" si="14"/>
        <v>3y · (2y + 5x)</v>
      </c>
      <c r="Y14" t="str">
        <f t="shared" ca="1" si="15"/>
        <v>6 · (4x - 5y)</v>
      </c>
      <c r="Z14" t="str">
        <f t="shared" ca="1" si="16"/>
        <v>(2y + 5x)</v>
      </c>
      <c r="AA14" s="15" t="str">
        <f ca="1">C14*M14&amp;G14&amp;H14&amp;" "&amp;P14&amp;" "&amp;C14*N14&amp;G14&amp;"²"</f>
        <v>24yx - 30y²</v>
      </c>
      <c r="AB14" s="16" t="str">
        <f ca="1">D14*C14*R14/K14&amp;G14&amp;"² "&amp;U14&amp;" "&amp;D14*C14*S14/K14&amp;G14&amp;H14</f>
        <v>6y² + 15yx</v>
      </c>
      <c r="AC14">
        <f t="shared" ca="1" si="17"/>
        <v>4</v>
      </c>
      <c r="AD14">
        <f t="shared" ca="1" si="17"/>
        <v>5</v>
      </c>
    </row>
    <row r="15" spans="2:30" x14ac:dyDescent="0.2">
      <c r="B15">
        <f t="shared" ca="1" si="18"/>
        <v>1</v>
      </c>
      <c r="C15">
        <f t="shared" ca="1" si="2"/>
        <v>4</v>
      </c>
      <c r="D15">
        <f t="shared" ca="1" si="3"/>
        <v>3</v>
      </c>
      <c r="E15">
        <f t="shared" ca="1" si="2"/>
        <v>4</v>
      </c>
      <c r="F15">
        <f t="shared" ca="1" si="0"/>
        <v>1</v>
      </c>
      <c r="G15" t="str">
        <f t="shared" ca="1" si="4"/>
        <v>x</v>
      </c>
      <c r="H15" t="str">
        <f t="shared" ca="1" si="4"/>
        <v>b</v>
      </c>
      <c r="I15" s="15" t="str">
        <f ca="1">C15&amp;G15&amp;"²"</f>
        <v>4x²</v>
      </c>
      <c r="J15" s="16" t="str">
        <f ca="1">D15*C15&amp;G15</f>
        <v>12x</v>
      </c>
      <c r="K15" t="str">
        <f ca="1">G15</f>
        <v>x</v>
      </c>
      <c r="L15">
        <f ca="1">D15</f>
        <v>3</v>
      </c>
      <c r="M15">
        <f t="shared" ca="1" si="5"/>
        <v>2</v>
      </c>
      <c r="N15">
        <f t="shared" ca="1" si="6"/>
        <v>5</v>
      </c>
      <c r="O15">
        <f t="shared" ca="1" si="7"/>
        <v>0</v>
      </c>
      <c r="P15" t="str">
        <f t="shared" ca="1" si="8"/>
        <v>+</v>
      </c>
      <c r="Q15" t="str">
        <f ca="1">"("&amp;M15&amp;" "&amp;P15&amp;" "&amp;N15&amp;$H15&amp;")"</f>
        <v>(2 + 5b)</v>
      </c>
      <c r="R15">
        <f t="shared" ca="1" si="9"/>
        <v>2</v>
      </c>
      <c r="S15">
        <f t="shared" ca="1" si="10"/>
        <v>3</v>
      </c>
      <c r="T15">
        <f t="shared" ca="1" si="11"/>
        <v>0</v>
      </c>
      <c r="U15" t="str">
        <f t="shared" ca="1" si="12"/>
        <v>+</v>
      </c>
      <c r="V15" t="str">
        <f ca="1">"("&amp;R15&amp;" "&amp;U15&amp;" "&amp;S15&amp;$G15&amp;")"</f>
        <v>(2 + 3x)</v>
      </c>
      <c r="W15" s="15" t="str">
        <f t="shared" ca="1" si="13"/>
        <v>4x² · (2 + 5b)</v>
      </c>
      <c r="X15" s="16" t="str">
        <f t="shared" ca="1" si="14"/>
        <v>12x · (2 + 3x)</v>
      </c>
      <c r="Y15" t="str">
        <f t="shared" ca="1" si="15"/>
        <v>x · (2 + 5b)</v>
      </c>
      <c r="Z15" t="str">
        <f t="shared" ca="1" si="16"/>
        <v>3 · (2 + 3x)</v>
      </c>
      <c r="AA15" s="15" t="str">
        <f ca="1">C15*M15&amp;G15&amp;"² "&amp;P15&amp;" "&amp;C15*N15&amp;H15&amp;G15&amp;"²"</f>
        <v>8x² + 20bx²</v>
      </c>
      <c r="AB15" s="16" t="str">
        <f ca="1">D15*C15*R15&amp;G15&amp;" "&amp;U15&amp;" "&amp;D15*C15*S15&amp;G15&amp;"²"</f>
        <v>24x + 36x²</v>
      </c>
      <c r="AC15">
        <f t="shared" ca="1" si="17"/>
        <v>5</v>
      </c>
      <c r="AD15">
        <f t="shared" ca="1" si="17"/>
        <v>4</v>
      </c>
    </row>
    <row r="16" spans="2:30" x14ac:dyDescent="0.2">
      <c r="B16">
        <f t="shared" ca="1" si="18"/>
        <v>5</v>
      </c>
      <c r="C16">
        <f t="shared" ca="1" si="2"/>
        <v>4</v>
      </c>
      <c r="D16">
        <f t="shared" ca="1" si="3"/>
        <v>2</v>
      </c>
      <c r="E16">
        <f t="shared" ca="1" si="2"/>
        <v>5</v>
      </c>
      <c r="F16">
        <f t="shared" ca="1" si="0"/>
        <v>2</v>
      </c>
      <c r="G16" t="str">
        <f t="shared" ca="1" si="4"/>
        <v>y</v>
      </c>
      <c r="H16" t="str">
        <f t="shared" ca="1" si="4"/>
        <v>c</v>
      </c>
      <c r="I16" s="15" t="str">
        <f ca="1">C16&amp;G16&amp;"²"</f>
        <v>4y²</v>
      </c>
      <c r="J16" s="16" t="str">
        <f ca="1">D16*C16&amp;G16</f>
        <v>8y</v>
      </c>
      <c r="K16" t="str">
        <f ca="1">G16</f>
        <v>y</v>
      </c>
      <c r="L16">
        <f ca="1">D16</f>
        <v>2</v>
      </c>
      <c r="M16">
        <f t="shared" ca="1" si="5"/>
        <v>3</v>
      </c>
      <c r="N16">
        <f t="shared" ca="1" si="6"/>
        <v>2</v>
      </c>
      <c r="O16">
        <f t="shared" ca="1" si="7"/>
        <v>1</v>
      </c>
      <c r="P16" t="str">
        <f t="shared" ca="1" si="8"/>
        <v>-</v>
      </c>
      <c r="Q16" t="str">
        <f ca="1">"("&amp;M16&amp;$G16&amp;" "&amp;P16&amp;" "&amp;N16&amp;$H16&amp;")"</f>
        <v>(3y - 2c)</v>
      </c>
      <c r="R16">
        <f t="shared" ca="1" si="9"/>
        <v>2</v>
      </c>
      <c r="S16">
        <f t="shared" ca="1" si="10"/>
        <v>3</v>
      </c>
      <c r="T16">
        <f t="shared" ca="1" si="11"/>
        <v>1</v>
      </c>
      <c r="U16" t="str">
        <f t="shared" ca="1" si="12"/>
        <v>-</v>
      </c>
      <c r="V16" t="str">
        <f ca="1">"("&amp;R16&amp;$H16&amp;" "&amp;U16&amp;" "&amp;S16&amp;$G16&amp;")"</f>
        <v>(2c - 3y)</v>
      </c>
      <c r="W16" s="15" t="str">
        <f t="shared" ca="1" si="13"/>
        <v>4y² · (3y - 2c)</v>
      </c>
      <c r="X16" s="16" t="str">
        <f t="shared" ca="1" si="14"/>
        <v>8y · (2c - 3y)</v>
      </c>
      <c r="Y16" t="str">
        <f t="shared" ca="1" si="15"/>
        <v>y · (3y - 2c)</v>
      </c>
      <c r="Z16" t="str">
        <f t="shared" ca="1" si="16"/>
        <v>2 · (2c - 3y)</v>
      </c>
      <c r="AA16" s="15" t="str">
        <f ca="1">C16*M16&amp;G16&amp;"³ "&amp;P16&amp;" "&amp;C16*N16&amp;H16&amp;G16&amp;"²"</f>
        <v>12y³ - 8cy²</v>
      </c>
      <c r="AB16" s="16" t="str">
        <f ca="1">D16*C16*R16&amp;G16&amp;H16&amp;" "&amp;U16&amp;" "&amp;D16*C16*S16&amp;G16&amp;"²"</f>
        <v>16yc - 24y²</v>
      </c>
      <c r="AC16">
        <f t="shared" ca="1" si="17"/>
        <v>2</v>
      </c>
      <c r="AD16">
        <f t="shared" ca="1" si="17"/>
        <v>3</v>
      </c>
    </row>
    <row r="17" spans="2:30" x14ac:dyDescent="0.2">
      <c r="B17">
        <f t="shared" ca="1" si="18"/>
        <v>9</v>
      </c>
      <c r="C17">
        <f t="shared" ca="1" si="2"/>
        <v>4</v>
      </c>
      <c r="D17">
        <f t="shared" ca="1" si="3"/>
        <v>2</v>
      </c>
      <c r="E17">
        <f t="shared" ca="1" si="2"/>
        <v>4</v>
      </c>
      <c r="F17">
        <f t="shared" ca="1" si="0"/>
        <v>1</v>
      </c>
      <c r="G17" t="str">
        <f t="shared" ca="1" si="4"/>
        <v>x</v>
      </c>
      <c r="H17" t="str">
        <f t="shared" ca="1" si="4"/>
        <v>b</v>
      </c>
      <c r="I17" s="15" t="str">
        <f ca="1">C17&amp;G17&amp;"²"</f>
        <v>4x²</v>
      </c>
      <c r="J17" s="16" t="str">
        <f ca="1">D17*C17&amp;G17</f>
        <v>8x</v>
      </c>
      <c r="K17" t="str">
        <f ca="1">G17</f>
        <v>x</v>
      </c>
      <c r="L17">
        <f ca="1">D17</f>
        <v>2</v>
      </c>
      <c r="M17">
        <f t="shared" ca="1" si="5"/>
        <v>2</v>
      </c>
      <c r="N17">
        <f t="shared" ca="1" si="6"/>
        <v>3</v>
      </c>
      <c r="O17">
        <f t="shared" ca="1" si="7"/>
        <v>0</v>
      </c>
      <c r="P17" t="str">
        <f t="shared" ca="1" si="8"/>
        <v>+</v>
      </c>
      <c r="Q17" t="str">
        <f ca="1">"("&amp;M17&amp;" "&amp;P17&amp;" "&amp;N17&amp;$G17&amp;")"</f>
        <v>(2 + 3x)</v>
      </c>
      <c r="R17">
        <f t="shared" ca="1" si="9"/>
        <v>4</v>
      </c>
      <c r="S17">
        <f t="shared" ca="1" si="10"/>
        <v>5</v>
      </c>
      <c r="T17">
        <f t="shared" ca="1" si="11"/>
        <v>0</v>
      </c>
      <c r="U17" t="str">
        <f t="shared" ca="1" si="12"/>
        <v>+</v>
      </c>
      <c r="V17" t="str">
        <f ca="1">"("&amp;R17&amp;" "&amp;U17&amp;" "&amp;S17&amp;$H17&amp;")"</f>
        <v>(4 + 5b)</v>
      </c>
      <c r="W17" s="15" t="str">
        <f t="shared" ca="1" si="13"/>
        <v>4x² · (2 + 3x)</v>
      </c>
      <c r="X17" s="16" t="str">
        <f t="shared" ca="1" si="14"/>
        <v>8x · (4 + 5b)</v>
      </c>
      <c r="Y17" t="str">
        <f t="shared" ca="1" si="15"/>
        <v>x · (2 + 3x)</v>
      </c>
      <c r="Z17" t="str">
        <f t="shared" ca="1" si="16"/>
        <v>2 · (4 + 5b)</v>
      </c>
      <c r="AA17" s="15" t="str">
        <f ca="1">C17*M17&amp;G17&amp;"² "&amp;P17&amp;" "&amp;C17*N17&amp;G17&amp;"³"</f>
        <v>8x² + 12x³</v>
      </c>
      <c r="AB17" s="16" t="str">
        <f ca="1">D17*C17*R17&amp;G17&amp;" "&amp;U17&amp;" "&amp;D17*C17*S17&amp;G17&amp;H17</f>
        <v>32x + 40xb</v>
      </c>
      <c r="AC17">
        <f t="shared" ca="1" si="17"/>
        <v>3</v>
      </c>
      <c r="AD17">
        <f t="shared" ca="1" si="17"/>
        <v>4</v>
      </c>
    </row>
    <row r="18" spans="2:30" x14ac:dyDescent="0.2">
      <c r="B18">
        <f t="shared" ca="1" si="18"/>
        <v>13</v>
      </c>
      <c r="C18">
        <f t="shared" ca="1" si="2"/>
        <v>2</v>
      </c>
      <c r="D18">
        <f t="shared" ca="1" si="3"/>
        <v>2</v>
      </c>
      <c r="E18">
        <f t="shared" ca="1" si="2"/>
        <v>4</v>
      </c>
      <c r="F18">
        <f t="shared" ca="1" si="0"/>
        <v>6</v>
      </c>
      <c r="G18" t="str">
        <f t="shared" ca="1" si="4"/>
        <v>x</v>
      </c>
      <c r="H18" t="str">
        <f t="shared" ca="1" si="4"/>
        <v>z</v>
      </c>
      <c r="I18" s="15" t="str">
        <f ca="1">C18&amp;G18&amp;"²"</f>
        <v>2x²</v>
      </c>
      <c r="J18" s="16" t="str">
        <f ca="1">D18*C18&amp;G18</f>
        <v>4x</v>
      </c>
      <c r="K18" t="str">
        <f ca="1">G18</f>
        <v>x</v>
      </c>
      <c r="L18">
        <f ca="1">D18</f>
        <v>2</v>
      </c>
      <c r="M18">
        <f t="shared" ca="1" si="5"/>
        <v>4</v>
      </c>
      <c r="N18">
        <f t="shared" ca="1" si="6"/>
        <v>5</v>
      </c>
      <c r="O18">
        <f t="shared" ca="1" si="7"/>
        <v>0</v>
      </c>
      <c r="P18" t="str">
        <f t="shared" ca="1" si="8"/>
        <v>+</v>
      </c>
      <c r="Q18" t="str">
        <f ca="1">"("&amp;M18&amp;$H18&amp;" "&amp;P18&amp;" "&amp;N18&amp;$G18&amp;")"</f>
        <v>(4z + 5x)</v>
      </c>
      <c r="R18">
        <f t="shared" ca="1" si="9"/>
        <v>3</v>
      </c>
      <c r="S18">
        <f t="shared" ca="1" si="10"/>
        <v>5</v>
      </c>
      <c r="T18">
        <f t="shared" ca="1" si="11"/>
        <v>0</v>
      </c>
      <c r="U18" t="str">
        <f t="shared" ca="1" si="12"/>
        <v>+</v>
      </c>
      <c r="V18" t="str">
        <f ca="1">"("&amp;R18&amp;$G18&amp;" "&amp;U18&amp;" "&amp;S18&amp;$H18&amp;")"</f>
        <v>(3x + 5z)</v>
      </c>
      <c r="W18" s="15" t="str">
        <f t="shared" ca="1" si="13"/>
        <v>2x² · (4z + 5x)</v>
      </c>
      <c r="X18" s="16" t="str">
        <f t="shared" ca="1" si="14"/>
        <v>4x · (3x + 5z)</v>
      </c>
      <c r="Y18" t="str">
        <f t="shared" ca="1" si="15"/>
        <v>x · (4z + 5x)</v>
      </c>
      <c r="Z18" t="str">
        <f t="shared" ca="1" si="16"/>
        <v>2 · (3x + 5z)</v>
      </c>
      <c r="AA18" s="15" t="str">
        <f ca="1">C18*M18&amp;G18&amp;"²"&amp;H18&amp;" "&amp;P18&amp;" "&amp;C18*N18&amp;G18&amp;"³"</f>
        <v>8x²z + 10x³</v>
      </c>
      <c r="AB18" s="16" t="str">
        <f ca="1">D18*C18*R18&amp;G18&amp;"² "&amp;U18&amp;" "&amp;D18*C18*S18&amp;G18&amp;H18</f>
        <v>12x² + 20xz</v>
      </c>
      <c r="AC18">
        <f t="shared" ca="1" si="17"/>
        <v>6</v>
      </c>
      <c r="AD18">
        <f t="shared" ca="1" si="17"/>
        <v>5</v>
      </c>
    </row>
    <row r="19" spans="2:30" x14ac:dyDescent="0.2">
      <c r="B19">
        <f t="shared" ca="1" si="18"/>
        <v>17</v>
      </c>
      <c r="C19">
        <f t="shared" ca="1" si="2"/>
        <v>5</v>
      </c>
      <c r="D19">
        <f t="shared" ca="1" si="3"/>
        <v>4</v>
      </c>
      <c r="E19">
        <f t="shared" ca="1" si="2"/>
        <v>2</v>
      </c>
      <c r="F19">
        <f t="shared" ca="1" si="0"/>
        <v>0</v>
      </c>
      <c r="G19" t="str">
        <f t="shared" ca="1" si="4"/>
        <v>c</v>
      </c>
      <c r="H19" t="str">
        <f t="shared" ca="1" si="4"/>
        <v>a</v>
      </c>
      <c r="I19" s="15" t="str">
        <f ca="1">C19&amp;G19</f>
        <v>5c</v>
      </c>
      <c r="J19" s="16" t="str">
        <f ca="1">GCD(D19,C19)+1&amp;G19</f>
        <v>2c</v>
      </c>
      <c r="K19">
        <f ca="1">C19</f>
        <v>5</v>
      </c>
      <c r="L19">
        <f ca="1">GCD(D19,C19)+1</f>
        <v>2</v>
      </c>
      <c r="M19">
        <f t="shared" ca="1" si="5"/>
        <v>3</v>
      </c>
      <c r="N19">
        <f t="shared" ca="1" si="6"/>
        <v>4</v>
      </c>
      <c r="O19">
        <f t="shared" ca="1" si="7"/>
        <v>0</v>
      </c>
      <c r="P19" t="str">
        <f t="shared" ca="1" si="8"/>
        <v>+</v>
      </c>
      <c r="Q19" t="str">
        <f ca="1">"("&amp;M19&amp;" "&amp;P19&amp;" "&amp;N19&amp;$H19&amp;")"</f>
        <v>(3 + 4a)</v>
      </c>
      <c r="R19">
        <f t="shared" ca="1" si="9"/>
        <v>2</v>
      </c>
      <c r="S19">
        <f t="shared" ca="1" si="10"/>
        <v>3</v>
      </c>
      <c r="T19">
        <f t="shared" ca="1" si="11"/>
        <v>0</v>
      </c>
      <c r="U19" t="str">
        <f t="shared" ca="1" si="12"/>
        <v>+</v>
      </c>
      <c r="V19" t="str">
        <f ca="1">"("&amp;R19&amp;" "&amp;U19&amp;" "&amp;S19&amp;$G19&amp;")"</f>
        <v>(2 + 3c)</v>
      </c>
      <c r="W19" s="15" t="str">
        <f t="shared" ca="1" si="13"/>
        <v>5c · (3 + 4a)</v>
      </c>
      <c r="X19" s="16" t="str">
        <f t="shared" ca="1" si="14"/>
        <v>2c · (2 + 3c)</v>
      </c>
      <c r="Y19" t="str">
        <f t="shared" ca="1" si="15"/>
        <v>5 · (3 + 4a)</v>
      </c>
      <c r="Z19" t="str">
        <f t="shared" ca="1" si="16"/>
        <v>2 · (2 + 3c)</v>
      </c>
      <c r="AA19" s="15" t="str">
        <f ca="1">C19*M19&amp;G19&amp;" "&amp;P19&amp;" "&amp;C19*N19&amp;H19&amp;G19</f>
        <v>15c + 20ac</v>
      </c>
      <c r="AB19" s="16" t="str">
        <f ca="1">L19*R19&amp;G19&amp;" "&amp;U19&amp;" "&amp;L19*S19&amp;G19&amp;"²"</f>
        <v>4c + 6c²</v>
      </c>
      <c r="AC19">
        <f t="shared" ca="1" si="17"/>
        <v>4</v>
      </c>
      <c r="AD19">
        <f t="shared" ca="1" si="17"/>
        <v>3</v>
      </c>
    </row>
    <row r="20" spans="2:30" x14ac:dyDescent="0.2">
      <c r="B20">
        <f t="shared" ca="1" si="18"/>
        <v>2</v>
      </c>
      <c r="C20">
        <f t="shared" ca="1" si="2"/>
        <v>4</v>
      </c>
      <c r="D20">
        <f t="shared" ca="1" si="3"/>
        <v>3</v>
      </c>
      <c r="E20">
        <f t="shared" ca="1" si="2"/>
        <v>5</v>
      </c>
      <c r="F20">
        <f t="shared" ca="1" si="0"/>
        <v>2</v>
      </c>
      <c r="G20" t="str">
        <f t="shared" ca="1" si="4"/>
        <v>y</v>
      </c>
      <c r="H20" t="str">
        <f t="shared" ca="1" si="4"/>
        <v>c</v>
      </c>
      <c r="I20" s="15" t="str">
        <f ca="1">C20&amp;G20</f>
        <v>4y</v>
      </c>
      <c r="J20" s="16" t="str">
        <f ca="1">GCD(D20,C20)+1&amp;G20</f>
        <v>2y</v>
      </c>
      <c r="K20">
        <f ca="1">C20</f>
        <v>4</v>
      </c>
      <c r="L20">
        <f ca="1">GCD(D20,C20)+1</f>
        <v>2</v>
      </c>
      <c r="M20">
        <f t="shared" ca="1" si="5"/>
        <v>3</v>
      </c>
      <c r="N20">
        <f t="shared" ca="1" si="6"/>
        <v>4</v>
      </c>
      <c r="O20">
        <f t="shared" ca="1" si="7"/>
        <v>0</v>
      </c>
      <c r="P20" t="str">
        <f t="shared" ca="1" si="8"/>
        <v>+</v>
      </c>
      <c r="Q20" t="str">
        <f ca="1">"("&amp;M20&amp;$G20&amp;" "&amp;P20&amp;" "&amp;N20&amp;$H20&amp;")"</f>
        <v>(3y + 4c)</v>
      </c>
      <c r="R20">
        <f t="shared" ca="1" si="9"/>
        <v>4</v>
      </c>
      <c r="S20">
        <f t="shared" ca="1" si="10"/>
        <v>3</v>
      </c>
      <c r="T20">
        <f t="shared" ca="1" si="11"/>
        <v>1</v>
      </c>
      <c r="U20" t="str">
        <f t="shared" ca="1" si="12"/>
        <v>-</v>
      </c>
      <c r="V20" t="str">
        <f ca="1">"("&amp;R20&amp;$H20&amp;" "&amp;U20&amp;" "&amp;S20&amp;$G20&amp;")"</f>
        <v>(4c - 3y)</v>
      </c>
      <c r="W20" s="15" t="str">
        <f t="shared" ca="1" si="13"/>
        <v>4y · (3y + 4c)</v>
      </c>
      <c r="X20" s="16" t="str">
        <f t="shared" ca="1" si="14"/>
        <v>2y · (4c - 3y)</v>
      </c>
      <c r="Y20" t="str">
        <f t="shared" ca="1" si="15"/>
        <v>4 · (3y + 4c)</v>
      </c>
      <c r="Z20" t="str">
        <f t="shared" ca="1" si="16"/>
        <v>2 · (4c - 3y)</v>
      </c>
      <c r="AA20" s="15" t="str">
        <f ca="1">C20*M20&amp;G20&amp;"² "&amp;P20&amp;" "&amp;C20*N20&amp;H20&amp;G20</f>
        <v>12y² + 16cy</v>
      </c>
      <c r="AB20" s="16" t="str">
        <f ca="1">R20*L20&amp;G20&amp;H20&amp;" "&amp;U20&amp;" "&amp;S20*L20&amp;G20&amp;"²"</f>
        <v>8yc - 6y²</v>
      </c>
      <c r="AC20">
        <f t="shared" ca="1" si="17"/>
        <v>3</v>
      </c>
      <c r="AD20">
        <f t="shared" ca="1" si="17"/>
        <v>3</v>
      </c>
    </row>
    <row r="21" spans="2:30" x14ac:dyDescent="0.2">
      <c r="B21">
        <f t="shared" ca="1" si="18"/>
        <v>6</v>
      </c>
      <c r="C21">
        <f t="shared" ca="1" si="2"/>
        <v>3</v>
      </c>
      <c r="D21">
        <f t="shared" ca="1" si="3"/>
        <v>2</v>
      </c>
      <c r="E21">
        <f t="shared" ca="1" si="2"/>
        <v>5</v>
      </c>
      <c r="F21">
        <f t="shared" ca="1" si="0"/>
        <v>1</v>
      </c>
      <c r="G21" t="str">
        <f t="shared" ca="1" si="4"/>
        <v>y</v>
      </c>
      <c r="H21" t="str">
        <f t="shared" ca="1" si="4"/>
        <v>b</v>
      </c>
      <c r="I21" s="15" t="str">
        <f ca="1">C21&amp;G21</f>
        <v>3y</v>
      </c>
      <c r="J21" s="16" t="str">
        <f ca="1">GCD(D21,C21)+1&amp;G21</f>
        <v>2y</v>
      </c>
      <c r="K21">
        <f ca="1">C21</f>
        <v>3</v>
      </c>
      <c r="L21">
        <f ca="1">GCD(D21,C21)+1</f>
        <v>2</v>
      </c>
      <c r="M21">
        <f t="shared" ca="1" si="5"/>
        <v>2</v>
      </c>
      <c r="N21">
        <f t="shared" ca="1" si="6"/>
        <v>3</v>
      </c>
      <c r="O21">
        <f t="shared" ca="1" si="7"/>
        <v>1</v>
      </c>
      <c r="P21" t="str">
        <f t="shared" ca="1" si="8"/>
        <v>-</v>
      </c>
      <c r="Q21" t="str">
        <f ca="1">"("&amp;M21&amp;" "&amp;P21&amp;" "&amp;N21&amp;$G21&amp;")"</f>
        <v>(2 - 3y)</v>
      </c>
      <c r="R21">
        <f t="shared" ca="1" si="9"/>
        <v>2</v>
      </c>
      <c r="S21">
        <f t="shared" ca="1" si="10"/>
        <v>3</v>
      </c>
      <c r="T21">
        <f t="shared" ca="1" si="11"/>
        <v>1</v>
      </c>
      <c r="U21" t="str">
        <f t="shared" ca="1" si="12"/>
        <v>-</v>
      </c>
      <c r="V21" t="str">
        <f ca="1">"("&amp;R21&amp;" "&amp;U21&amp;" "&amp;S21&amp;$H21&amp;")"</f>
        <v>(2 - 3b)</v>
      </c>
      <c r="W21" s="15" t="str">
        <f t="shared" ca="1" si="13"/>
        <v>3y · (2 - 3y)</v>
      </c>
      <c r="X21" s="16" t="str">
        <f t="shared" ca="1" si="14"/>
        <v>2y · (2 - 3b)</v>
      </c>
      <c r="Y21" t="str">
        <f t="shared" ca="1" si="15"/>
        <v>3 · (2 - 3y)</v>
      </c>
      <c r="Z21" t="str">
        <f t="shared" ca="1" si="16"/>
        <v>2 · (2 - 3b)</v>
      </c>
      <c r="AA21" s="15" t="str">
        <f ca="1">C21*M21&amp;G21&amp;" "&amp;P21&amp;" "&amp;C21*N21&amp;G21&amp;"²"</f>
        <v>6y - 9y²</v>
      </c>
      <c r="AB21" s="16" t="str">
        <f ca="1">R21*L21&amp;G21&amp;" "&amp;U21&amp;" "&amp;S21*L21&amp;G21&amp;H21</f>
        <v>4y - 6yb</v>
      </c>
      <c r="AC21">
        <f t="shared" ca="1" si="17"/>
        <v>3</v>
      </c>
      <c r="AD21">
        <f t="shared" ca="1" si="17"/>
        <v>6</v>
      </c>
    </row>
    <row r="22" spans="2:30" x14ac:dyDescent="0.2">
      <c r="AA22" s="15"/>
      <c r="AB22" s="16"/>
    </row>
    <row r="26" spans="2:30" x14ac:dyDescent="0.2">
      <c r="C26">
        <v>0</v>
      </c>
      <c r="D26" t="s">
        <v>34</v>
      </c>
    </row>
    <row r="27" spans="2:30" x14ac:dyDescent="0.2">
      <c r="C27">
        <v>1</v>
      </c>
      <c r="D27" t="s">
        <v>35</v>
      </c>
    </row>
    <row r="28" spans="2:30" x14ac:dyDescent="0.2">
      <c r="C28">
        <v>2</v>
      </c>
      <c r="D28" t="s">
        <v>36</v>
      </c>
    </row>
    <row r="29" spans="2:30" x14ac:dyDescent="0.2">
      <c r="C29">
        <v>3</v>
      </c>
      <c r="D29" t="s">
        <v>37</v>
      </c>
    </row>
    <row r="30" spans="2:30" x14ac:dyDescent="0.2">
      <c r="C30">
        <v>4</v>
      </c>
      <c r="D30" t="s">
        <v>16</v>
      </c>
    </row>
    <row r="31" spans="2:30" x14ac:dyDescent="0.2">
      <c r="C31">
        <v>5</v>
      </c>
      <c r="D31" t="s">
        <v>38</v>
      </c>
    </row>
    <row r="32" spans="2:30" x14ac:dyDescent="0.2">
      <c r="C32">
        <v>6</v>
      </c>
      <c r="D32" t="s">
        <v>39</v>
      </c>
    </row>
  </sheetData>
  <pageMargins left="0.7" right="0.7" top="0.78740157499999996" bottom="0.78740157499999996" header="0.3" footer="0.3"/>
  <ignoredErrors>
    <ignoredError sqref="D3 D4:D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M5" workbookViewId="0">
      <selection activeCell="Y37" sqref="Y37"/>
    </sheetView>
  </sheetViews>
  <sheetFormatPr baseColWidth="10" defaultRowHeight="12.75" x14ac:dyDescent="0.2"/>
  <cols>
    <col min="14" max="14" width="21.85546875" customWidth="1"/>
    <col min="16" max="16" width="63.140625" customWidth="1"/>
    <col min="17" max="17" width="39.5703125" bestFit="1" customWidth="1"/>
    <col min="18" max="18" width="17.7109375" bestFit="1" customWidth="1"/>
    <col min="19" max="19" width="17.7109375" customWidth="1"/>
    <col min="25" max="25" width="7.7109375" customWidth="1"/>
    <col min="26" max="26" width="3" bestFit="1" customWidth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tr">
        <f ca="1">"L = {"&amp;F2&amp;"}"</f>
        <v>L = {2}</v>
      </c>
      <c r="O1" s="5"/>
      <c r="P1" s="11" t="s">
        <v>22</v>
      </c>
      <c r="Z1">
        <v>1</v>
      </c>
      <c r="AA1" t="s">
        <v>60</v>
      </c>
    </row>
    <row r="2" spans="1:27" x14ac:dyDescent="0.2">
      <c r="A2" s="5"/>
      <c r="B2" s="5"/>
      <c r="C2" s="5"/>
      <c r="D2" s="5" t="s">
        <v>16</v>
      </c>
      <c r="E2" s="5" t="s">
        <v>20</v>
      </c>
      <c r="F2" s="5">
        <f ca="1">ROUND(RAND()*5+0.5,0)</f>
        <v>2</v>
      </c>
      <c r="G2" s="5"/>
      <c r="H2" s="5"/>
      <c r="I2" s="5"/>
      <c r="J2" s="5"/>
      <c r="K2" s="5"/>
      <c r="L2" s="5"/>
      <c r="M2" s="5"/>
      <c r="N2" s="5" t="str">
        <f ca="1">A2&amp;B2&amp;C2&amp;D2&amp;E2&amp;F2&amp;G2&amp;H2&amp;I2</f>
        <v>x = 2</v>
      </c>
      <c r="O2" s="5" t="str">
        <f>J2&amp;K2</f>
        <v/>
      </c>
      <c r="Z2">
        <v>2</v>
      </c>
      <c r="AA2" t="s">
        <v>49</v>
      </c>
    </row>
    <row r="3" spans="1:27" x14ac:dyDescent="0.2">
      <c r="A3" s="5"/>
      <c r="B3" s="5"/>
      <c r="C3" s="5">
        <f ca="1">K3</f>
        <v>9</v>
      </c>
      <c r="D3" s="5" t="str">
        <f>D2</f>
        <v>x</v>
      </c>
      <c r="E3" s="5" t="s">
        <v>20</v>
      </c>
      <c r="F3" s="5">
        <f ca="1">F2*K3</f>
        <v>18</v>
      </c>
      <c r="G3" s="5"/>
      <c r="H3" s="5" t="s">
        <v>19</v>
      </c>
      <c r="I3" s="5"/>
      <c r="J3" s="5" t="s">
        <v>17</v>
      </c>
      <c r="K3" s="5">
        <f ca="1">ROUND(RAND()*5+0.5,0)+K5+1</f>
        <v>9</v>
      </c>
      <c r="L3" s="5"/>
      <c r="M3" s="5"/>
      <c r="N3" s="5" t="str">
        <f ca="1">A3&amp;B3&amp;C3&amp;D3&amp;E3&amp;F3&amp;G3&amp;H3&amp;I3</f>
        <v xml:space="preserve">9x = 18   </v>
      </c>
      <c r="O3" s="5" t="str">
        <f ca="1">J3&amp;K3&amp;L3</f>
        <v>|:9</v>
      </c>
      <c r="Z3">
        <v>3</v>
      </c>
      <c r="AA3" t="s">
        <v>50</v>
      </c>
    </row>
    <row r="4" spans="1:27" x14ac:dyDescent="0.2">
      <c r="A4" s="5">
        <f ca="1">C3</f>
        <v>9</v>
      </c>
      <c r="B4" s="5" t="str">
        <f>D3</f>
        <v>x</v>
      </c>
      <c r="C4" s="5" t="s">
        <v>21</v>
      </c>
      <c r="D4" s="5">
        <f ca="1">K4</f>
        <v>3</v>
      </c>
      <c r="E4" s="5" t="s">
        <v>20</v>
      </c>
      <c r="F4" s="5">
        <f ca="1">F3+K4</f>
        <v>21</v>
      </c>
      <c r="G4" s="5"/>
      <c r="H4" s="5" t="s">
        <v>19</v>
      </c>
      <c r="I4" s="5"/>
      <c r="J4" s="5" t="s">
        <v>18</v>
      </c>
      <c r="K4" s="5">
        <f ca="1">ROUND(RAND()*5+0.5,0)</f>
        <v>3</v>
      </c>
      <c r="L4" s="5"/>
      <c r="M4" s="5"/>
      <c r="N4" s="5" t="str">
        <f ca="1">A4&amp;B4&amp;C4&amp;D4&amp;E4&amp;F4&amp;G4&amp;H4&amp;I4</f>
        <v xml:space="preserve">9x + 3 = 21   </v>
      </c>
      <c r="O4" s="5" t="str">
        <f ca="1">J4&amp;K4&amp;L4</f>
        <v>|-3</v>
      </c>
      <c r="Z4">
        <v>4</v>
      </c>
      <c r="AA4" t="s">
        <v>51</v>
      </c>
    </row>
    <row r="5" spans="1:27" x14ac:dyDescent="0.2">
      <c r="A5" s="10">
        <f ca="1">A4+K5</f>
        <v>12</v>
      </c>
      <c r="B5" s="10" t="s">
        <v>16</v>
      </c>
      <c r="C5" s="10" t="s">
        <v>21</v>
      </c>
      <c r="D5" s="10">
        <f ca="1">D4</f>
        <v>3</v>
      </c>
      <c r="E5" s="10" t="s">
        <v>20</v>
      </c>
      <c r="F5" s="10">
        <f ca="1">F4</f>
        <v>21</v>
      </c>
      <c r="G5" s="10" t="s">
        <v>21</v>
      </c>
      <c r="H5" s="10">
        <f ca="1">K5</f>
        <v>3</v>
      </c>
      <c r="I5" s="10" t="s">
        <v>16</v>
      </c>
      <c r="J5" s="10" t="s">
        <v>18</v>
      </c>
      <c r="K5" s="10">
        <f ca="1">ROUND(RAND()*3+0.5,0)</f>
        <v>3</v>
      </c>
      <c r="L5" s="10" t="s">
        <v>16</v>
      </c>
      <c r="M5" s="10"/>
      <c r="N5" s="10" t="str">
        <f ca="1">A5&amp;B5&amp;C5&amp;D5&amp;E5&amp;F5&amp;G5&amp;H5&amp;I5</f>
        <v>12x + 3 = 21 + 3x</v>
      </c>
      <c r="O5" s="10" t="str">
        <f ca="1">J5&amp;K5&amp;L5</f>
        <v>|-3x</v>
      </c>
      <c r="P5" t="str">
        <f ca="1">N5&amp;"   "&amp;O5&amp;P1&amp;N4&amp;"   "&amp;O4&amp;P1&amp;N3&amp;"   "&amp;O3&amp;P1&amp;N2</f>
        <v>12x + 3 = 21 + 3x   |-3x 
9x + 3 = 21      |-3 
9x = 18      |:9 
x = 2</v>
      </c>
      <c r="Q5" t="s">
        <v>48</v>
      </c>
      <c r="R5" t="str">
        <f ca="1">VLOOKUP(A5,$Z$1:$AA$15,2,FALSE)</f>
        <v>Zwölffache</v>
      </c>
      <c r="S5" t="str">
        <f ca="1">" einer Zahl um "&amp;D5</f>
        <v xml:space="preserve"> einer Zahl um 3</v>
      </c>
      <c r="T5" t="str">
        <f>IF(C5=" + "," vermehrst"," verringerst")</f>
        <v xml:space="preserve"> vermehrst</v>
      </c>
      <c r="U5" t="s">
        <v>58</v>
      </c>
      <c r="V5" t="str">
        <f ca="1">F5&amp;" das "</f>
        <v xml:space="preserve">21 das </v>
      </c>
      <c r="W5" t="str">
        <f ca="1">VLOOKUP(H5,$Z$1:$AA$15,2,FALSE)</f>
        <v>Dreifache</v>
      </c>
      <c r="X5" t="str">
        <f>IF(G5=" - "," dieser Zahl abziehst."," dieser Zahl dazu zählst.")</f>
        <v xml:space="preserve"> dieser Zahl dazu zählst.</v>
      </c>
      <c r="Y5" t="str">
        <f ca="1">Q5&amp;R5&amp;S5&amp;T5&amp;U5&amp;V5&amp;W5&amp;X5</f>
        <v>Wenn du das Zwölffache einer Zahl um 3 vermehrst, so ergibt sich dassselbe, wie wenn du von 21 das Dreifache dieser Zahl dazu zählst.</v>
      </c>
      <c r="Z5">
        <v>5</v>
      </c>
      <c r="AA5" t="s">
        <v>52</v>
      </c>
    </row>
    <row r="6" spans="1:27" x14ac:dyDescent="0.2">
      <c r="N6" t="str">
        <f>A6&amp;B6&amp;C6&amp;D6&amp;E6&amp;F6&amp;G6&amp;H6&amp;J6&amp;K6&amp;L6</f>
        <v/>
      </c>
      <c r="O6" t="str">
        <f>J6&amp;K6</f>
        <v/>
      </c>
      <c r="Z6">
        <v>6</v>
      </c>
      <c r="AA6" t="s">
        <v>53</v>
      </c>
    </row>
    <row r="7" spans="1:2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 ca="1">"L = {"&amp;F8&amp;"}"</f>
        <v>L = {4}</v>
      </c>
      <c r="O7" s="5"/>
      <c r="P7" s="11" t="s">
        <v>22</v>
      </c>
      <c r="Z7">
        <v>7</v>
      </c>
      <c r="AA7" t="s">
        <v>54</v>
      </c>
    </row>
    <row r="8" spans="1:27" x14ac:dyDescent="0.2">
      <c r="A8" s="5"/>
      <c r="B8" s="5"/>
      <c r="C8" s="5"/>
      <c r="D8" s="5" t="s">
        <v>16</v>
      </c>
      <c r="E8" s="5" t="s">
        <v>20</v>
      </c>
      <c r="F8" s="5">
        <f ca="1">ROUND(RAND()*5+0.5,0)</f>
        <v>4</v>
      </c>
      <c r="G8" s="5"/>
      <c r="H8" s="5"/>
      <c r="I8" s="5"/>
      <c r="J8" s="5"/>
      <c r="K8" s="5"/>
      <c r="L8" s="5"/>
      <c r="M8" s="5"/>
      <c r="N8" s="5" t="str">
        <f ca="1">"x = "&amp;D11*H11/(H11-D11)</f>
        <v>x = 1,5</v>
      </c>
      <c r="O8" s="5" t="str">
        <f>J8&amp;K8</f>
        <v/>
      </c>
      <c r="Z8">
        <v>8</v>
      </c>
      <c r="AA8" t="s">
        <v>55</v>
      </c>
    </row>
    <row r="9" spans="1:27" x14ac:dyDescent="0.2">
      <c r="A9" s="5"/>
      <c r="B9" s="5"/>
      <c r="C9" s="5">
        <f ca="1">K9</f>
        <v>2</v>
      </c>
      <c r="D9" s="5" t="str">
        <f>D8</f>
        <v>x</v>
      </c>
      <c r="E9" s="5" t="s">
        <v>20</v>
      </c>
      <c r="F9" s="5">
        <f ca="1">F8*K9</f>
        <v>8</v>
      </c>
      <c r="G9" s="5"/>
      <c r="H9" s="5" t="s">
        <v>19</v>
      </c>
      <c r="I9" s="5"/>
      <c r="J9" s="5" t="s">
        <v>17</v>
      </c>
      <c r="K9" s="5">
        <f ca="1">ROUND(RAND()*5+0.5,0)</f>
        <v>2</v>
      </c>
      <c r="L9" s="5"/>
      <c r="M9" s="5"/>
      <c r="N9" s="5" t="str">
        <f ca="1">"-"&amp;H11-D11&amp;"x = "&amp;D11*H11</f>
        <v>-2x = 3</v>
      </c>
      <c r="O9" s="5" t="str">
        <f ca="1">"| :(-"&amp;H11-D11&amp;")"</f>
        <v>| :(-2)</v>
      </c>
      <c r="Z9">
        <v>9</v>
      </c>
      <c r="AA9" t="s">
        <v>56</v>
      </c>
    </row>
    <row r="10" spans="1:27" x14ac:dyDescent="0.2">
      <c r="A10" s="5">
        <f ca="1">C9</f>
        <v>2</v>
      </c>
      <c r="B10" s="5" t="str">
        <f>D9</f>
        <v>x</v>
      </c>
      <c r="C10" s="5" t="s">
        <v>24</v>
      </c>
      <c r="D10" s="5">
        <f ca="1">K10</f>
        <v>4</v>
      </c>
      <c r="E10" s="5" t="s">
        <v>20</v>
      </c>
      <c r="F10" s="5">
        <f ca="1">F9-K10</f>
        <v>4</v>
      </c>
      <c r="G10" s="5"/>
      <c r="H10" s="10">
        <f ca="1">ROUND(RAND()*3+0.5,0)+D11</f>
        <v>3</v>
      </c>
      <c r="I10" s="5"/>
      <c r="J10" s="5" t="s">
        <v>23</v>
      </c>
      <c r="K10" s="5">
        <f ca="1">ROUND(RAND()*5+0.5,0)</f>
        <v>4</v>
      </c>
      <c r="L10" s="5"/>
      <c r="M10" s="5"/>
      <c r="N10" s="5" t="str">
        <f ca="1">"x² = x² + "&amp;H11-D11&amp;"x - "&amp;D11*H11</f>
        <v>x² = x² + 2x - 3</v>
      </c>
      <c r="O10" s="5" t="str">
        <f ca="1">"| -x², -"&amp;H11-D11&amp;"x"</f>
        <v>| -x², -2x</v>
      </c>
      <c r="Z10">
        <v>10</v>
      </c>
      <c r="AA10" t="s">
        <v>57</v>
      </c>
    </row>
    <row r="11" spans="1:27" x14ac:dyDescent="0.2">
      <c r="A11" s="19" t="s">
        <v>70</v>
      </c>
      <c r="B11" s="10" t="s">
        <v>16</v>
      </c>
      <c r="C11" s="10" t="s">
        <v>24</v>
      </c>
      <c r="D11" s="5">
        <f ca="1">ROUND(RAND()*3+0.5,0)</f>
        <v>1</v>
      </c>
      <c r="E11" s="19" t="s">
        <v>71</v>
      </c>
      <c r="F11" s="19" t="s">
        <v>16</v>
      </c>
      <c r="G11" s="10" t="s">
        <v>21</v>
      </c>
      <c r="H11">
        <f ca="1">IF(H10-D11=3,H10+1,H10)</f>
        <v>3</v>
      </c>
      <c r="I11" s="19" t="s">
        <v>32</v>
      </c>
      <c r="J11" s="10" t="s">
        <v>18</v>
      </c>
      <c r="K11" s="10"/>
      <c r="L11" s="10" t="s">
        <v>16</v>
      </c>
      <c r="M11" s="10"/>
      <c r="N11" s="10" t="str">
        <f ca="1">"x² = "&amp;A11&amp;B11&amp;C11&amp;D11&amp;E11&amp;F11&amp;G11&amp;H11&amp;I11</f>
        <v>x² = (x - 1)·(x + 3)</v>
      </c>
      <c r="O11" s="10" t="str">
        <f>"| T"</f>
        <v>| T</v>
      </c>
      <c r="P11" t="str">
        <f ca="1">N11&amp;"   "&amp;O11&amp;P7&amp;N10&amp;"   "&amp;O10&amp;P7&amp;N9&amp;"   "&amp;O9&amp;P7&amp;N8</f>
        <v>x² = (x - 1)·(x + 3)   | T 
x² = x² + 2x - 3   | -x², -2x 
-2x = 3   | :(-2) 
x = 1,5</v>
      </c>
      <c r="Q11" s="9" t="s">
        <v>72</v>
      </c>
      <c r="R11" t="str">
        <f ca="1">D11&amp;"m "</f>
        <v xml:space="preserve">1m </v>
      </c>
      <c r="S11" s="9" t="s">
        <v>73</v>
      </c>
      <c r="T11" t="str">
        <f ca="1">H10&amp;"m"</f>
        <v>3m</v>
      </c>
      <c r="U11" s="9" t="s">
        <v>74</v>
      </c>
      <c r="V11" s="9" t="s">
        <v>75</v>
      </c>
      <c r="Y11" t="str">
        <f ca="1">Q11&amp;R11&amp;S11&amp;T11&amp;U11&amp;V11&amp;W11&amp;X11</f>
        <v>Verkürzt man eine Seite eines Quadrates um 1m und verlängert man die andere Seite um 3m, so erhält man ein Rechteck mit dem selben Flächeninhaltwie das Quadrat.</v>
      </c>
      <c r="Z11">
        <v>11</v>
      </c>
      <c r="AA11" t="s">
        <v>61</v>
      </c>
    </row>
    <row r="12" spans="1:27" x14ac:dyDescent="0.2">
      <c r="Z12">
        <v>12</v>
      </c>
      <c r="AA12" t="s">
        <v>62</v>
      </c>
    </row>
    <row r="13" spans="1:2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 ca="1">"L = {"&amp;F14&amp;"}"</f>
        <v>L = {2}</v>
      </c>
      <c r="O13" s="5"/>
      <c r="P13" s="11" t="s">
        <v>22</v>
      </c>
      <c r="Z13">
        <v>13</v>
      </c>
      <c r="AA13" t="s">
        <v>63</v>
      </c>
    </row>
    <row r="14" spans="1:27" x14ac:dyDescent="0.2">
      <c r="A14" s="5"/>
      <c r="B14" s="5"/>
      <c r="C14" s="5"/>
      <c r="D14" s="5" t="s">
        <v>16</v>
      </c>
      <c r="E14" s="5" t="s">
        <v>20</v>
      </c>
      <c r="F14" s="5">
        <f ca="1">ROUND(RAND()*5+0.5,0)</f>
        <v>2</v>
      </c>
      <c r="G14" s="5"/>
      <c r="H14" s="5"/>
      <c r="I14" s="5"/>
      <c r="J14" s="5"/>
      <c r="K14" s="5"/>
      <c r="L14" s="5"/>
      <c r="M14" s="5"/>
      <c r="N14" s="5" t="str">
        <f ca="1">(K15-D17*H17)/(H17+D17)&amp;" = x"</f>
        <v>5 = x</v>
      </c>
      <c r="O14" s="5" t="str">
        <f>J14&amp;K14</f>
        <v/>
      </c>
      <c r="Z14">
        <v>14</v>
      </c>
      <c r="AA14" t="s">
        <v>64</v>
      </c>
    </row>
    <row r="15" spans="1:27" x14ac:dyDescent="0.2">
      <c r="A15" s="5"/>
      <c r="B15" s="5"/>
      <c r="C15" s="5">
        <f ca="1">K15</f>
        <v>125</v>
      </c>
      <c r="D15" s="5" t="str">
        <f>D14</f>
        <v>x</v>
      </c>
      <c r="E15" s="5" t="s">
        <v>20</v>
      </c>
      <c r="F15" s="5">
        <f ca="1">F14*K15</f>
        <v>250</v>
      </c>
      <c r="G15" s="5"/>
      <c r="H15" s="5" t="s">
        <v>19</v>
      </c>
      <c r="I15" s="5"/>
      <c r="J15" s="5" t="s">
        <v>17</v>
      </c>
      <c r="K15" s="5">
        <f ca="1">L16</f>
        <v>125</v>
      </c>
      <c r="L15" s="5">
        <f ca="1">ROUND(RAND()*5+0.5,0)</f>
        <v>5</v>
      </c>
      <c r="M15" s="5"/>
      <c r="N15" s="5" t="str">
        <f ca="1">K15-D17*H17&amp;" = "&amp;H17+D17&amp;"x"</f>
        <v>75 = 15x</v>
      </c>
      <c r="O15" s="5" t="str">
        <f ca="1">"| :"&amp;H17+D17</f>
        <v>| :15</v>
      </c>
      <c r="Z15">
        <v>15</v>
      </c>
      <c r="AA15" t="s">
        <v>65</v>
      </c>
    </row>
    <row r="16" spans="1:27" x14ac:dyDescent="0.2">
      <c r="A16" s="5">
        <f ca="1">C15</f>
        <v>125</v>
      </c>
      <c r="B16" s="5" t="str">
        <f>D15</f>
        <v>x</v>
      </c>
      <c r="C16" s="5" t="s">
        <v>24</v>
      </c>
      <c r="D16" s="5">
        <f ca="1">K16</f>
        <v>5</v>
      </c>
      <c r="E16" s="5" t="s">
        <v>20</v>
      </c>
      <c r="F16" s="5">
        <f ca="1">F15-K16</f>
        <v>245</v>
      </c>
      <c r="G16" s="5"/>
      <c r="H16" s="10">
        <f ca="1">ROUND(RAND()*3+2.5,0)+D17</f>
        <v>10</v>
      </c>
      <c r="I16" s="5"/>
      <c r="J16" s="5" t="s">
        <v>23</v>
      </c>
      <c r="K16" s="5">
        <f ca="1">ROUND(RAND()*5+0.5,0)</f>
        <v>5</v>
      </c>
      <c r="L16" s="5">
        <f ca="1">(H17+D17)*L15+D17*H17</f>
        <v>125</v>
      </c>
      <c r="M16" s="5"/>
      <c r="N16" s="5" t="str">
        <f ca="1">"x² + "&amp;K15&amp;" = x² + "&amp;H17+D17&amp;"x + "&amp;D17*H17</f>
        <v>x² + 125 = x² + 15x + 50</v>
      </c>
      <c r="O16" s="5" t="str">
        <f ca="1">"| -x², -"&amp;D17*H17</f>
        <v>| -x², -50</v>
      </c>
    </row>
    <row r="17" spans="1:25" x14ac:dyDescent="0.2">
      <c r="A17" s="19" t="s">
        <v>70</v>
      </c>
      <c r="B17" s="10" t="s">
        <v>16</v>
      </c>
      <c r="C17" s="19" t="s">
        <v>21</v>
      </c>
      <c r="D17" s="5">
        <f ca="1">ROUND(RAND()*3+2.5,0)</f>
        <v>5</v>
      </c>
      <c r="E17" s="19" t="s">
        <v>71</v>
      </c>
      <c r="F17" s="19" t="s">
        <v>16</v>
      </c>
      <c r="G17" s="10" t="s">
        <v>21</v>
      </c>
      <c r="H17">
        <f ca="1">IF(H16-D17=3,H16+1,H16)</f>
        <v>10</v>
      </c>
      <c r="I17" s="19" t="s">
        <v>32</v>
      </c>
      <c r="J17" s="10" t="s">
        <v>18</v>
      </c>
      <c r="K17" s="10"/>
      <c r="L17" s="10" t="s">
        <v>16</v>
      </c>
      <c r="M17" s="10"/>
      <c r="N17" s="10" t="str">
        <f ca="1">"x² + "&amp;K15&amp;" = "&amp;A17&amp;B17&amp;C17&amp;D17&amp;E17&amp;F17&amp;G17&amp;H17&amp;I17</f>
        <v>x² + 125 = (x + 5)·(x + 10)</v>
      </c>
      <c r="O17" s="10" t="str">
        <f>"| T"</f>
        <v>| T</v>
      </c>
      <c r="P17" t="str">
        <f ca="1">N17&amp;"   "&amp;O17&amp;P13&amp;N16&amp;"   "&amp;O16&amp;P13&amp;N15&amp;"   "&amp;O15&amp;P13&amp;N14</f>
        <v>x² + 125 = (x + 5)·(x + 10)   | T 
x² + 125 = x² + 15x + 50   | -x², -50 
75 = 15x   | :15 
5 = x</v>
      </c>
      <c r="Q17" s="9" t="s">
        <v>77</v>
      </c>
      <c r="R17" t="str">
        <f ca="1">D17&amp;"m "</f>
        <v xml:space="preserve">5m </v>
      </c>
      <c r="S17" s="9" t="s">
        <v>76</v>
      </c>
      <c r="T17" t="str">
        <f ca="1">H16&amp;"m "</f>
        <v xml:space="preserve">10m </v>
      </c>
      <c r="U17" s="9" t="s">
        <v>78</v>
      </c>
      <c r="V17" s="9">
        <f ca="1">L16</f>
        <v>125</v>
      </c>
      <c r="W17" s="9" t="s">
        <v>79</v>
      </c>
      <c r="Y17" t="str">
        <f ca="1">Q17&amp;R17&amp;S17&amp;T17&amp;U17&amp;V17&amp;W17&amp;X17</f>
        <v>Wird eine Seite eines Quadrates um 5m , die andere um 10m verlängert, so erhält man ein Rechteck, das 125m² größer ist als das Ausgangsquadrat.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tr">
        <f ca="1">"L = {"&amp;F20&amp;"}"</f>
        <v>L = {3}</v>
      </c>
      <c r="O19" s="5"/>
      <c r="P19" s="11" t="s">
        <v>22</v>
      </c>
    </row>
    <row r="20" spans="1:25" x14ac:dyDescent="0.2">
      <c r="A20" s="5"/>
      <c r="B20" s="5"/>
      <c r="C20" s="5"/>
      <c r="D20" s="5" t="s">
        <v>16</v>
      </c>
      <c r="E20" s="5" t="s">
        <v>20</v>
      </c>
      <c r="F20" s="5">
        <f ca="1">ROUND(RAND()*5+1.5,0)</f>
        <v>3</v>
      </c>
      <c r="G20" s="5"/>
      <c r="H20" s="5"/>
      <c r="I20" s="5"/>
      <c r="J20" s="5"/>
      <c r="K20" s="5"/>
      <c r="L20" s="5"/>
      <c r="M20" s="5"/>
      <c r="N20" s="5" t="str">
        <f ca="1">A20&amp;B20&amp;C20&amp;D20&amp;E20&amp;F20&amp;G20&amp;H20&amp;I20</f>
        <v>x = 3</v>
      </c>
      <c r="O20" s="5" t="str">
        <f>J20&amp;K20</f>
        <v/>
      </c>
    </row>
    <row r="21" spans="1:25" x14ac:dyDescent="0.2">
      <c r="A21" s="5"/>
      <c r="B21" s="5"/>
      <c r="C21" s="5">
        <f ca="1">K21</f>
        <v>5</v>
      </c>
      <c r="D21" s="5" t="str">
        <f>D20</f>
        <v>x</v>
      </c>
      <c r="E21" s="5" t="s">
        <v>20</v>
      </c>
      <c r="F21" s="5">
        <f ca="1">F20*K21</f>
        <v>15</v>
      </c>
      <c r="G21" s="5"/>
      <c r="H21" s="5" t="s">
        <v>19</v>
      </c>
      <c r="I21" s="5"/>
      <c r="J21" s="5" t="s">
        <v>31</v>
      </c>
      <c r="K21" s="5">
        <f ca="1">ROUND(RAND()*5+0.5,0)+K23+1</f>
        <v>5</v>
      </c>
      <c r="L21" s="5" t="s">
        <v>32</v>
      </c>
      <c r="M21" s="5"/>
      <c r="N21" s="5" t="str">
        <f ca="1">A21&amp;B21&amp;C21&amp;D21&amp;E21&amp;F21&amp;G21&amp;H21&amp;I21</f>
        <v xml:space="preserve">5x = 15   </v>
      </c>
      <c r="O21" s="5" t="str">
        <f ca="1">J21&amp;K21&amp;L21</f>
        <v>|:(5)</v>
      </c>
    </row>
    <row r="22" spans="1:25" x14ac:dyDescent="0.2">
      <c r="A22" s="5">
        <f ca="1">C21</f>
        <v>5</v>
      </c>
      <c r="B22" s="5" t="str">
        <f>D21</f>
        <v>x</v>
      </c>
      <c r="C22" s="5" t="s">
        <v>24</v>
      </c>
      <c r="D22" s="5">
        <f ca="1">K22</f>
        <v>2</v>
      </c>
      <c r="E22" s="5" t="s">
        <v>20</v>
      </c>
      <c r="F22" s="5">
        <f ca="1">F21-K22</f>
        <v>13</v>
      </c>
      <c r="G22" s="5"/>
      <c r="H22" s="5" t="s">
        <v>19</v>
      </c>
      <c r="I22" s="5"/>
      <c r="J22" s="5" t="s">
        <v>23</v>
      </c>
      <c r="K22" s="5">
        <f ca="1">ROUND(RAND()*5+0.5,0)</f>
        <v>2</v>
      </c>
      <c r="L22" s="5"/>
      <c r="M22" s="5"/>
      <c r="N22" s="5" t="str">
        <f ca="1">A22&amp;B22&amp;C22&amp;D22&amp;E22&amp;F22&amp;G22&amp;H22&amp;I22</f>
        <v xml:space="preserve">5x - 2 = 13   </v>
      </c>
      <c r="O22" s="5" t="str">
        <f ca="1">J22&amp;K22&amp;L22</f>
        <v>|+2</v>
      </c>
    </row>
    <row r="23" spans="1:25" x14ac:dyDescent="0.2">
      <c r="A23" s="10">
        <f ca="1">A22-K23</f>
        <v>2</v>
      </c>
      <c r="B23" s="10" t="s">
        <v>16</v>
      </c>
      <c r="C23" s="10" t="s">
        <v>24</v>
      </c>
      <c r="D23" s="10">
        <f ca="1">D22</f>
        <v>2</v>
      </c>
      <c r="E23" s="10" t="s">
        <v>20</v>
      </c>
      <c r="F23" s="10">
        <f ca="1">F22</f>
        <v>13</v>
      </c>
      <c r="G23" s="10" t="s">
        <v>24</v>
      </c>
      <c r="H23" s="10">
        <f ca="1">K23</f>
        <v>3</v>
      </c>
      <c r="I23" s="10" t="s">
        <v>16</v>
      </c>
      <c r="J23" s="10" t="s">
        <v>23</v>
      </c>
      <c r="K23" s="10">
        <f ca="1">ROUND(RAND()*3+0.5,0)</f>
        <v>3</v>
      </c>
      <c r="L23" s="10" t="s">
        <v>16</v>
      </c>
      <c r="M23" s="10"/>
      <c r="N23" s="10" t="str">
        <f ca="1">A23&amp;B23&amp;C23&amp;D23&amp;E23&amp;F23&amp;G23&amp;H23&amp;I23</f>
        <v>2x - 2 = 13 - 3x</v>
      </c>
      <c r="O23" s="10" t="str">
        <f ca="1">J23&amp;K23&amp;L23</f>
        <v>|+3x</v>
      </c>
      <c r="P23" t="str">
        <f ca="1">N23&amp;"   "&amp;O23&amp;P19&amp;N22&amp;"   "&amp;O22&amp;P19&amp;N21&amp;"   "&amp;O21&amp;P19&amp;N20</f>
        <v>2x - 2 = 13 - 3x   |+3x 
5x - 2 = 13      |+2 
5x = 15      |:(5) 
x = 3</v>
      </c>
      <c r="Q23" t="s">
        <v>48</v>
      </c>
      <c r="R23" t="str">
        <f ca="1">VLOOKUP(A23,$Z$1:$AA$15,2,FALSE)</f>
        <v>Doppelte</v>
      </c>
      <c r="S23" t="str">
        <f ca="1">" einer Zahl um "&amp;D23</f>
        <v xml:space="preserve"> einer Zahl um 2</v>
      </c>
      <c r="T23" t="str">
        <f>IF(C23=" + "," vermehrst"," verringerst")</f>
        <v xml:space="preserve"> verringerst</v>
      </c>
      <c r="U23" t="s">
        <v>58</v>
      </c>
      <c r="V23" t="str">
        <f ca="1">F23&amp;" das "</f>
        <v xml:space="preserve">13 das </v>
      </c>
      <c r="W23" t="str">
        <f ca="1">VLOOKUP(H23,$Z$1:$AA$15,2,FALSE)</f>
        <v>Dreifache</v>
      </c>
      <c r="X23" t="str">
        <f>IF(G23=" - "," dieser Zahl abziehst."," dieser Zahl dazu zählst.")</f>
        <v xml:space="preserve"> dieser Zahl abziehst.</v>
      </c>
      <c r="Y23" t="str">
        <f ca="1">Q23&amp;R23&amp;S23&amp;T23&amp;U23&amp;V23&amp;W23&amp;X23</f>
        <v>Wenn du das Doppelte einer Zahl um 2 verringerst, so ergibt sich dassselbe, wie wenn du von 13 das Dreifache dieser Zahl abziehst.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 ca="1">"L = {"&amp;F26&amp;"}"</f>
        <v>L = {4}</v>
      </c>
      <c r="O25" s="5"/>
      <c r="P25" s="11" t="s">
        <v>22</v>
      </c>
    </row>
    <row r="26" spans="1:25" x14ac:dyDescent="0.2">
      <c r="A26" s="5"/>
      <c r="B26" s="5"/>
      <c r="C26" s="5"/>
      <c r="D26" s="5" t="s">
        <v>16</v>
      </c>
      <c r="E26" s="5" t="s">
        <v>20</v>
      </c>
      <c r="F26" s="5">
        <f ca="1">ROUND(RAND()*5+1.5,0)</f>
        <v>4</v>
      </c>
      <c r="G26" s="5"/>
      <c r="H26" s="5"/>
      <c r="I26" s="5"/>
      <c r="J26" s="5"/>
      <c r="K26" s="5"/>
      <c r="L26" s="5"/>
      <c r="M26" s="5"/>
      <c r="N26" s="5" t="str">
        <f ca="1">A26&amp;B26&amp;C26&amp;D26&amp;E26&amp;F26&amp;G26&amp;H26&amp;I26</f>
        <v>x = 4</v>
      </c>
      <c r="O26" s="5" t="str">
        <f>J26&amp;K26</f>
        <v/>
      </c>
    </row>
    <row r="27" spans="1:25" x14ac:dyDescent="0.2">
      <c r="A27" s="5"/>
      <c r="B27" s="5"/>
      <c r="C27" s="5">
        <f ca="1">K27</f>
        <v>6</v>
      </c>
      <c r="D27" s="5" t="str">
        <f>D26</f>
        <v>x</v>
      </c>
      <c r="E27" s="5" t="s">
        <v>20</v>
      </c>
      <c r="F27" s="5">
        <f ca="1">F26*K27</f>
        <v>24</v>
      </c>
      <c r="G27" s="5"/>
      <c r="H27" s="5" t="s">
        <v>19</v>
      </c>
      <c r="I27" s="5"/>
      <c r="J27" s="5" t="s">
        <v>31</v>
      </c>
      <c r="K27" s="5">
        <f ca="1">ROUND(RAND()*5+0.5,0)+K29+1</f>
        <v>6</v>
      </c>
      <c r="L27" s="5" t="s">
        <v>32</v>
      </c>
      <c r="M27" s="5"/>
      <c r="N27" s="5" t="str">
        <f ca="1">A27&amp;B27&amp;C27&amp;D27&amp;E27&amp;F27&amp;G27&amp;H27&amp;I27</f>
        <v xml:space="preserve">6x = 24   </v>
      </c>
      <c r="O27" s="5" t="str">
        <f ca="1">J27&amp;K27&amp;L27</f>
        <v>|:(6)</v>
      </c>
    </row>
    <row r="28" spans="1:25" x14ac:dyDescent="0.2">
      <c r="A28" s="5">
        <f ca="1">C27</f>
        <v>6</v>
      </c>
      <c r="B28" s="5" t="str">
        <f>D27</f>
        <v>x</v>
      </c>
      <c r="C28" s="5" t="s">
        <v>24</v>
      </c>
      <c r="D28" s="5">
        <f ca="1">K28</f>
        <v>1</v>
      </c>
      <c r="E28" s="5" t="s">
        <v>20</v>
      </c>
      <c r="F28" s="5">
        <f ca="1">F27-K28</f>
        <v>23</v>
      </c>
      <c r="G28" s="5"/>
      <c r="H28" s="5" t="s">
        <v>19</v>
      </c>
      <c r="I28" s="5"/>
      <c r="J28" s="5" t="s">
        <v>23</v>
      </c>
      <c r="K28" s="5">
        <f ca="1">ROUND(RAND()*5+0.5,0)</f>
        <v>1</v>
      </c>
      <c r="L28" s="5"/>
      <c r="M28" s="5"/>
      <c r="N28" s="5" t="str">
        <f ca="1">A28&amp;B28&amp;C28&amp;D28&amp;E28&amp;F28&amp;G28&amp;H28&amp;I28</f>
        <v xml:space="preserve">6x - 1 = 23   </v>
      </c>
      <c r="O28" s="5" t="str">
        <f ca="1">J28&amp;K28&amp;L28</f>
        <v>|+1</v>
      </c>
    </row>
    <row r="29" spans="1:25" x14ac:dyDescent="0.2">
      <c r="A29" s="10">
        <f ca="1">A28-K29</f>
        <v>5</v>
      </c>
      <c r="B29" s="10" t="s">
        <v>16</v>
      </c>
      <c r="C29" s="10" t="s">
        <v>24</v>
      </c>
      <c r="D29" s="10">
        <f ca="1">D28</f>
        <v>1</v>
      </c>
      <c r="E29" s="10" t="s">
        <v>20</v>
      </c>
      <c r="F29" s="10">
        <f ca="1">F28</f>
        <v>23</v>
      </c>
      <c r="G29" s="10" t="s">
        <v>24</v>
      </c>
      <c r="H29" s="10">
        <f ca="1">K29</f>
        <v>1</v>
      </c>
      <c r="I29" s="10" t="s">
        <v>16</v>
      </c>
      <c r="J29" s="10" t="s">
        <v>23</v>
      </c>
      <c r="K29" s="10">
        <f ca="1">ROUND(RAND()*3+0.5,0)</f>
        <v>1</v>
      </c>
      <c r="L29" s="10" t="s">
        <v>16</v>
      </c>
      <c r="M29" s="10"/>
      <c r="N29" s="10" t="str">
        <f ca="1">A29&amp;B29&amp;C29&amp;D29&amp;E29&amp;F29&amp;G29&amp;H29&amp;I29</f>
        <v>5x - 1 = 23 - 1x</v>
      </c>
      <c r="O29" s="10" t="str">
        <f ca="1">J29&amp;K29&amp;L29</f>
        <v>|+1x</v>
      </c>
      <c r="P29" t="str">
        <f ca="1">N29&amp;"   "&amp;O29&amp;P25&amp;N28&amp;"   "&amp;O28&amp;P25&amp;N27&amp;"   "&amp;O27&amp;P25&amp;N26</f>
        <v>5x - 1 = 23 - 1x   |+1x 
6x - 1 = 23      |+1 
6x = 24      |:(6) 
x = 4</v>
      </c>
      <c r="Q29" t="s">
        <v>48</v>
      </c>
      <c r="R29" t="str">
        <f ca="1">VLOOKUP(A29,$Z$1:$AA$15,2,FALSE)</f>
        <v>Fünffache</v>
      </c>
      <c r="S29" t="str">
        <f ca="1">" einer Zahl um "&amp;D29</f>
        <v xml:space="preserve"> einer Zahl um 1</v>
      </c>
      <c r="T29" t="str">
        <f>IF(C29=" + "," vermehrst"," verringerst")</f>
        <v xml:space="preserve"> verringerst</v>
      </c>
      <c r="U29" t="s">
        <v>58</v>
      </c>
      <c r="V29" t="str">
        <f ca="1">F29&amp;" das "</f>
        <v xml:space="preserve">23 das </v>
      </c>
      <c r="W29" t="str">
        <f ca="1">VLOOKUP(H29,$Z$1:$AA$15,2,FALSE)</f>
        <v>Einfache</v>
      </c>
      <c r="X29" t="str">
        <f>IF(G29=" - "," dieser Zahl abziehst."," dieser Zahl dazu zählst.")</f>
        <v xml:space="preserve"> dieser Zahl abziehst.</v>
      </c>
      <c r="Y29" t="str">
        <f ca="1">Q29&amp;R29&amp;S29&amp;T29&amp;U29&amp;V29&amp;W29&amp;X29</f>
        <v>Wenn du das Fünffache einer Zahl um 1 verringerst, so ergibt sich dassselbe, wie wenn du von 23 das Einfache dieser Zahl abziehst.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tr">
        <f ca="1">"L = {"&amp;F32&amp;"}"</f>
        <v>L = {-1}</v>
      </c>
      <c r="O31" s="5"/>
      <c r="P31" s="11" t="s">
        <v>22</v>
      </c>
    </row>
    <row r="32" spans="1:25" x14ac:dyDescent="0.2">
      <c r="A32" s="5"/>
      <c r="B32" s="5"/>
      <c r="C32" s="5"/>
      <c r="D32" s="5" t="s">
        <v>16</v>
      </c>
      <c r="E32" s="5" t="s">
        <v>20</v>
      </c>
      <c r="F32" s="5">
        <f ca="1">ROUND(RAND()*10-5.5,0)</f>
        <v>-1</v>
      </c>
      <c r="G32" s="5"/>
      <c r="H32" s="5"/>
      <c r="I32" s="5"/>
      <c r="J32" s="5"/>
      <c r="K32" s="5"/>
      <c r="L32" s="5"/>
      <c r="M32" s="5"/>
      <c r="N32" s="5" t="str">
        <f ca="1">A32&amp;B32&amp;C32&amp;D32&amp;E32&amp;F32&amp;G32&amp;H32&amp;I32</f>
        <v>x = -1</v>
      </c>
      <c r="O32" s="5" t="str">
        <f>J32&amp;K32</f>
        <v/>
      </c>
    </row>
    <row r="33" spans="1:25" x14ac:dyDescent="0.2">
      <c r="A33" s="5"/>
      <c r="B33" s="5"/>
      <c r="C33" s="5">
        <f ca="1">K33</f>
        <v>-4</v>
      </c>
      <c r="D33" s="5" t="str">
        <f>D32</f>
        <v>x</v>
      </c>
      <c r="E33" s="5" t="s">
        <v>20</v>
      </c>
      <c r="F33" s="5">
        <f ca="1">F32*K33</f>
        <v>4</v>
      </c>
      <c r="G33" s="5"/>
      <c r="H33" s="5" t="s">
        <v>19</v>
      </c>
      <c r="I33" s="5"/>
      <c r="J33" s="5" t="s">
        <v>31</v>
      </c>
      <c r="K33" s="5">
        <f ca="1">-ROUND(RAND()*5+0.5,0)</f>
        <v>-4</v>
      </c>
      <c r="L33" s="5" t="s">
        <v>32</v>
      </c>
      <c r="M33" s="5"/>
      <c r="N33" s="5" t="str">
        <f ca="1">A33&amp;B33&amp;C33&amp;D33&amp;E33&amp;F33&amp;G33&amp;H33&amp;I33</f>
        <v xml:space="preserve">-4x = 4   </v>
      </c>
      <c r="O33" s="5" t="str">
        <f ca="1">J33&amp;K33&amp;L33</f>
        <v>|:(-4)</v>
      </c>
    </row>
    <row r="34" spans="1:25" x14ac:dyDescent="0.2">
      <c r="A34" s="5">
        <f ca="1">C33</f>
        <v>-4</v>
      </c>
      <c r="B34" s="5" t="str">
        <f>D33</f>
        <v>x</v>
      </c>
      <c r="C34" s="5" t="s">
        <v>24</v>
      </c>
      <c r="D34" s="5">
        <f ca="1">K34</f>
        <v>4</v>
      </c>
      <c r="E34" s="5" t="s">
        <v>20</v>
      </c>
      <c r="F34" s="5">
        <f ca="1">F33-K34</f>
        <v>0</v>
      </c>
      <c r="G34" s="5"/>
      <c r="H34" s="5" t="s">
        <v>19</v>
      </c>
      <c r="I34" s="5"/>
      <c r="J34" s="5" t="s">
        <v>23</v>
      </c>
      <c r="K34" s="5">
        <f ca="1">ROUND(RAND()*5+0.5,0)</f>
        <v>4</v>
      </c>
      <c r="L34" s="5"/>
      <c r="M34" s="5"/>
      <c r="N34" s="5" t="str">
        <f ca="1">A34&amp;B34&amp;C34&amp;D34&amp;E34&amp;F34&amp;G34&amp;H34&amp;I34</f>
        <v xml:space="preserve">-4x - 4 = 0   </v>
      </c>
      <c r="O34" s="5" t="str">
        <f ca="1">J34&amp;K34&amp;L34</f>
        <v>|+4</v>
      </c>
    </row>
    <row r="35" spans="1:25" x14ac:dyDescent="0.2">
      <c r="A35" s="10">
        <f ca="1">A34-K35</f>
        <v>-8</v>
      </c>
      <c r="B35" s="10" t="s">
        <v>16</v>
      </c>
      <c r="C35" s="10" t="s">
        <v>24</v>
      </c>
      <c r="D35" s="10">
        <f ca="1">D34</f>
        <v>4</v>
      </c>
      <c r="E35" s="10" t="s">
        <v>20</v>
      </c>
      <c r="F35" s="10">
        <f ca="1">F34</f>
        <v>0</v>
      </c>
      <c r="G35" s="10" t="s">
        <v>24</v>
      </c>
      <c r="H35" s="10">
        <f ca="1">K35</f>
        <v>4</v>
      </c>
      <c r="I35" s="10" t="s">
        <v>16</v>
      </c>
      <c r="J35" s="10" t="s">
        <v>23</v>
      </c>
      <c r="K35" s="10">
        <f ca="1">ROUND(RAND()*5+0.5,0)</f>
        <v>4</v>
      </c>
      <c r="L35" s="10" t="s">
        <v>16</v>
      </c>
      <c r="M35" s="10"/>
      <c r="N35" s="10" t="str">
        <f ca="1">A35&amp;B35&amp;C35&amp;D35&amp;E35&amp;F35&amp;G35&amp;H35&amp;I35</f>
        <v>-8x - 4 = 0 - 4x</v>
      </c>
      <c r="O35" s="10" t="str">
        <f ca="1">J35&amp;K35&amp;L35</f>
        <v>|+4x</v>
      </c>
      <c r="P35" t="str">
        <f ca="1">N35&amp;"   "&amp;O35&amp;P31&amp;N34&amp;"   "&amp;O34&amp;P31&amp;N33&amp;"   "&amp;O33&amp;P31&amp;N32&amp;P31&amp;P31&amp;N31</f>
        <v>-8x - 4 = 0 - 4x   |+4x 
-4x - 4 = 0      |+4 
-4x = 4      |:(-4) 
x = -1 
L = {-1}</v>
      </c>
      <c r="Q35" s="9" t="s">
        <v>72</v>
      </c>
      <c r="R35" t="str">
        <f ca="1">D35&amp;"m "</f>
        <v xml:space="preserve">4m </v>
      </c>
      <c r="S35" s="9" t="s">
        <v>73</v>
      </c>
      <c r="T35" t="str">
        <f>H34&amp;"m"</f>
        <v xml:space="preserve">   m</v>
      </c>
      <c r="U35" s="9" t="s">
        <v>74</v>
      </c>
      <c r="V35" s="9" t="s">
        <v>75</v>
      </c>
    </row>
    <row r="36" spans="1:25" x14ac:dyDescent="0.2">
      <c r="Y36" t="s">
        <v>67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 ca="1">"L = {"&amp;F38&amp;"}"</f>
        <v>L = {-2}</v>
      </c>
      <c r="O37" s="5"/>
      <c r="P37" s="11" t="s">
        <v>22</v>
      </c>
    </row>
    <row r="38" spans="1:25" x14ac:dyDescent="0.2">
      <c r="A38" s="5"/>
      <c r="B38" s="5"/>
      <c r="C38" s="5"/>
      <c r="D38" s="5" t="s">
        <v>16</v>
      </c>
      <c r="E38" s="5" t="s">
        <v>20</v>
      </c>
      <c r="F38" s="5">
        <f ca="1">-ROUND(RAND()*5+0.5,0)</f>
        <v>-2</v>
      </c>
      <c r="G38" s="5"/>
      <c r="H38" s="5"/>
      <c r="I38" s="5"/>
      <c r="J38" s="5"/>
      <c r="K38" s="5"/>
      <c r="L38" s="5"/>
      <c r="M38" s="5"/>
      <c r="N38" s="5" t="str">
        <f ca="1">A38&amp;B38&amp;C38&amp;D38&amp;E38&amp;F38&amp;G38&amp;H38&amp;I38</f>
        <v>x = -2</v>
      </c>
      <c r="O38" s="5" t="str">
        <f>J38&amp;K38</f>
        <v/>
      </c>
    </row>
    <row r="39" spans="1:25" x14ac:dyDescent="0.2">
      <c r="A39" s="5"/>
      <c r="B39" s="5" t="str">
        <f>D38</f>
        <v>x</v>
      </c>
      <c r="C39" s="5" t="s">
        <v>21</v>
      </c>
      <c r="D39" s="5">
        <f ca="1">K39</f>
        <v>3</v>
      </c>
      <c r="E39" s="5" t="s">
        <v>20</v>
      </c>
      <c r="F39" s="5">
        <f ca="1">F38+K39</f>
        <v>1</v>
      </c>
      <c r="G39" s="5"/>
      <c r="H39" s="5" t="s">
        <v>19</v>
      </c>
      <c r="I39" s="5"/>
      <c r="J39" s="5" t="s">
        <v>18</v>
      </c>
      <c r="K39" s="5">
        <f ca="1">ROUND(RAND()*5+0.5,0)</f>
        <v>3</v>
      </c>
      <c r="L39" s="5"/>
      <c r="M39" s="5"/>
      <c r="N39" s="5" t="str">
        <f ca="1">A39&amp;B39&amp;C39&amp;D39&amp;E39&amp;F39&amp;G39&amp;H39&amp;I39</f>
        <v xml:space="preserve">x + 3 = 1   </v>
      </c>
      <c r="O39" s="5" t="str">
        <f ca="1">J39&amp;K39&amp;L39</f>
        <v>|-3</v>
      </c>
    </row>
    <row r="40" spans="1:25" x14ac:dyDescent="0.2">
      <c r="A40" s="10">
        <f ca="1">1-K40</f>
        <v>-3</v>
      </c>
      <c r="B40" s="10" t="s">
        <v>16</v>
      </c>
      <c r="C40" s="10" t="s">
        <v>21</v>
      </c>
      <c r="D40" s="10">
        <f ca="1">D39</f>
        <v>3</v>
      </c>
      <c r="E40" s="10" t="s">
        <v>20</v>
      </c>
      <c r="F40" s="10">
        <f ca="1">F39</f>
        <v>1</v>
      </c>
      <c r="G40" s="10" t="s">
        <v>24</v>
      </c>
      <c r="H40" s="10">
        <f ca="1">K40</f>
        <v>4</v>
      </c>
      <c r="I40" s="10" t="s">
        <v>16</v>
      </c>
      <c r="J40" s="10" t="s">
        <v>23</v>
      </c>
      <c r="K40" s="10">
        <f ca="1">ROUND(RAND()*5+0.5,0)</f>
        <v>4</v>
      </c>
      <c r="L40" s="10" t="s">
        <v>16</v>
      </c>
      <c r="M40" s="5"/>
      <c r="N40" s="5" t="str">
        <f ca="1">A40&amp;B40&amp;C40&amp;D40&amp;E40&amp;F40&amp;G40&amp;H40&amp;I40</f>
        <v>-3x + 3 = 1 - 4x</v>
      </c>
      <c r="O40" s="5" t="str">
        <f ca="1">J40&amp;K40&amp;L40</f>
        <v>|+4x</v>
      </c>
    </row>
    <row r="41" spans="1:25" x14ac:dyDescent="0.2">
      <c r="A41" s="10">
        <f ca="1">A40</f>
        <v>-3</v>
      </c>
      <c r="B41" s="10" t="s">
        <v>30</v>
      </c>
      <c r="C41" s="10" t="str">
        <f ca="1">D40&amp;") + "</f>
        <v xml:space="preserve">3) + </v>
      </c>
      <c r="D41" s="10">
        <f ca="1">-(D40*A41-D40)</f>
        <v>12</v>
      </c>
      <c r="E41" s="10" t="s">
        <v>20</v>
      </c>
      <c r="F41" s="10">
        <f ca="1">F40</f>
        <v>1</v>
      </c>
      <c r="G41" s="10" t="str">
        <f>G40</f>
        <v xml:space="preserve"> - </v>
      </c>
      <c r="H41" s="10">
        <f ca="1">H40</f>
        <v>4</v>
      </c>
      <c r="I41" s="10" t="str">
        <f>I40</f>
        <v>x</v>
      </c>
      <c r="J41" s="10" t="s">
        <v>29</v>
      </c>
      <c r="K41" s="10" t="s">
        <v>28</v>
      </c>
      <c r="L41" s="10"/>
      <c r="M41" s="10"/>
      <c r="N41" s="10" t="str">
        <f ca="1">A41&amp;B41&amp;C41&amp;D41&amp;E41&amp;F41&amp;G41&amp;H41&amp;I41</f>
        <v>-3(x + 3) + 12 = 1 - 4x</v>
      </c>
      <c r="O41" s="10" t="str">
        <f>J41&amp;K41&amp;L41</f>
        <v>|T</v>
      </c>
      <c r="P41" t="str">
        <f ca="1">N41&amp;"   "&amp;O41&amp;P37&amp;N40&amp;"   "&amp;O40&amp;P37&amp;N39&amp;"   "&amp;O39&amp;P37&amp;N38&amp;P37&amp;P37&amp;N37</f>
        <v>-3(x + 3) + 12 = 1 - 4x   |T 
-3x + 3 = 1 - 4x   |+4x 
x + 3 = 1      |-3 
x = -2 
L = {-2}</v>
      </c>
      <c r="Q41" s="9" t="s">
        <v>77</v>
      </c>
      <c r="R41" t="str">
        <f ca="1">D41&amp;"m "</f>
        <v xml:space="preserve">12m </v>
      </c>
      <c r="S41" s="9" t="s">
        <v>76</v>
      </c>
      <c r="T41" t="str">
        <f ca="1">H40&amp;"m "</f>
        <v xml:space="preserve">4m </v>
      </c>
      <c r="U41" s="9" t="s">
        <v>78</v>
      </c>
      <c r="V41" s="9" t="str">
        <f>L40</f>
        <v>x</v>
      </c>
      <c r="W41" s="9" t="s">
        <v>79</v>
      </c>
    </row>
    <row r="43" spans="1:25" x14ac:dyDescent="0.2">
      <c r="J43" s="9" t="s">
        <v>47</v>
      </c>
    </row>
    <row r="44" spans="1:25" x14ac:dyDescent="0.2">
      <c r="H44" s="9" t="s">
        <v>68</v>
      </c>
      <c r="I44" s="9" t="s">
        <v>40</v>
      </c>
      <c r="J44" s="5">
        <f ca="1">ROUND(RAND()*5+0.5,0)</f>
        <v>2</v>
      </c>
      <c r="K44" s="5">
        <f ca="1">ROUND(RAND()*5+0.5,0)</f>
        <v>1</v>
      </c>
    </row>
    <row r="45" spans="1:25" x14ac:dyDescent="0.2">
      <c r="J45">
        <f ca="1">K44-J44</f>
        <v>-1</v>
      </c>
      <c r="K45">
        <f ca="1">K44*J44</f>
        <v>2</v>
      </c>
    </row>
    <row r="47" spans="1:25" x14ac:dyDescent="0.2">
      <c r="Q47" t="s">
        <v>48</v>
      </c>
      <c r="R47" t="e">
        <f>VLOOKUP(A47,$Z$1:$AA$15,2,FALSE)</f>
        <v>#N/A</v>
      </c>
      <c r="S47" t="str">
        <f>" einer Zahl um "&amp;D47</f>
        <v xml:space="preserve"> einer Zahl um </v>
      </c>
      <c r="T47" t="str">
        <f>IF(C47=" + "," vermehrst"," verringerst")</f>
        <v xml:space="preserve"> verringerst</v>
      </c>
      <c r="U47" t="s">
        <v>58</v>
      </c>
      <c r="V47" t="str">
        <f>F47&amp;" das "</f>
        <v xml:space="preserve"> das </v>
      </c>
      <c r="W47" t="e">
        <f>VLOOKUP(H47,$Z$1:$AA$15,2,FALSE)</f>
        <v>#N/A</v>
      </c>
      <c r="X47" t="str">
        <f>IF(G47=" - "," dieser Zahl abziehst."," dieser Zahl dazu zählst.")</f>
        <v xml:space="preserve"> dieser Zahl dazu zählst.</v>
      </c>
    </row>
    <row r="53" spans="17:24" x14ac:dyDescent="0.2">
      <c r="Q53" t="s">
        <v>48</v>
      </c>
      <c r="R53" t="e">
        <f>VLOOKUP(A53,$Z$1:$AA$15,2,FALSE)</f>
        <v>#N/A</v>
      </c>
      <c r="S53" t="str">
        <f>" einer Zahl um "&amp;D53</f>
        <v xml:space="preserve"> einer Zahl um </v>
      </c>
      <c r="T53" t="str">
        <f>IF(C53=" + "," vermehrst"," verringerst")</f>
        <v xml:space="preserve"> verringerst</v>
      </c>
      <c r="U53" t="s">
        <v>58</v>
      </c>
      <c r="V53" t="str">
        <f>F53&amp;" das "</f>
        <v xml:space="preserve"> das </v>
      </c>
      <c r="W53" t="e">
        <f>VLOOKUP(H53,$Z$1:$AA$15,2,FALSE)</f>
        <v>#N/A</v>
      </c>
      <c r="X53" t="str">
        <f>IF(G53=" - "," dieser Zahl abziehst."," dieser Zahl dazu zählst.")</f>
        <v xml:space="preserve"> dieser Zahl dazu zählst.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Arbeitsblatt</vt:lpstr>
      <vt:lpstr>Daten1</vt:lpstr>
      <vt:lpstr>Ausklammern</vt:lpstr>
      <vt:lpstr>Addition</vt:lpstr>
      <vt:lpstr>Tabelle1</vt:lpstr>
      <vt:lpstr>Tabelle2</vt:lpstr>
      <vt:lpstr>Tabelle3</vt:lpstr>
      <vt:lpstr>Tabelle4</vt:lpstr>
      <vt:lpstr>Tabelle5</vt:lpstr>
      <vt:lpstr>Tabelle6</vt:lpstr>
      <vt:lpstr>Addition!Druckbereich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Hunsicker, Sascha (SascHuns09)</cp:lastModifiedBy>
  <cp:lastPrinted>2020-01-21T13:03:33Z</cp:lastPrinted>
  <dcterms:created xsi:type="dcterms:W3CDTF">2009-10-08T17:52:09Z</dcterms:created>
  <dcterms:modified xsi:type="dcterms:W3CDTF">2020-06-05T06:44:51Z</dcterms:modified>
</cp:coreProperties>
</file>