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040" windowHeight="8988" activeTab="0"/>
  </bookViews>
  <sheets>
    <sheet name="Arbeitsblatt" sheetId="1" r:id="rId1"/>
    <sheet name="Daten1" sheetId="2" r:id="rId2"/>
  </sheets>
  <definedNames>
    <definedName name="_xlnm.Print_Area" localSheetId="0">'Arbeitsblatt'!$A$1:$S$65</definedName>
  </definedNames>
  <calcPr fullCalcOnLoad="1"/>
</workbook>
</file>

<file path=xl/sharedStrings.xml><?xml version="1.0" encoding="utf-8"?>
<sst xmlns="http://schemas.openxmlformats.org/spreadsheetml/2006/main" count="96" uniqueCount="34">
  <si>
    <t>Lösung:</t>
  </si>
  <si>
    <t>Aufgabe 1:</t>
  </si>
  <si>
    <t>Aufgabe 2:</t>
  </si>
  <si>
    <t>Für neue Zufallswerte</t>
  </si>
  <si>
    <t>F9 drücken</t>
  </si>
  <si>
    <t>Lsg 1</t>
  </si>
  <si>
    <t>Lsg 2</t>
  </si>
  <si>
    <t>a)</t>
  </si>
  <si>
    <t>b)</t>
  </si>
  <si>
    <t>c)</t>
  </si>
  <si>
    <t>d)</t>
  </si>
  <si>
    <t>Berechne den Rabatt in %</t>
  </si>
  <si>
    <t>Berechne die Preiserhöhung in %</t>
  </si>
  <si>
    <t>Aufgabe 3:</t>
  </si>
  <si>
    <t>Berechne den neuen Preis.</t>
  </si>
  <si>
    <t>2*2*5*5</t>
  </si>
  <si>
    <t>Aufgabe 4:</t>
  </si>
  <si>
    <t>Berechne die Zinsen</t>
  </si>
  <si>
    <t>Berechne das Kapital</t>
  </si>
  <si>
    <t>Berechne den Zinssatz</t>
  </si>
  <si>
    <t>Herr Schmidt</t>
  </si>
  <si>
    <t>Herr Becker</t>
  </si>
  <si>
    <t>Herr Jacobs</t>
  </si>
  <si>
    <t>Herr Schwarz</t>
  </si>
  <si>
    <t>Herr Weiß</t>
  </si>
  <si>
    <t>Herr Meier</t>
  </si>
  <si>
    <t>Herr Müller</t>
  </si>
  <si>
    <t>Herr Lang</t>
  </si>
  <si>
    <t>Herr Braun</t>
  </si>
  <si>
    <t>bis zum</t>
  </si>
  <si>
    <t>Tageszinsen = K · p% :360 · Tage</t>
  </si>
  <si>
    <t>Aufgabe 5:</t>
  </si>
  <si>
    <t>Zinsrechnung</t>
  </si>
  <si>
    <t>www.schlauistwow.de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</si>
</sst>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d/\ mmm/"/>
    <numFmt numFmtId="170" formatCode="d/\ mmmm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170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70" fontId="0" fillId="0" borderId="0" xfId="0" applyNumberFormat="1" applyBorder="1" applyAlignment="1">
      <alignment horizontal="left"/>
    </xf>
    <xf numFmtId="170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1">
      <selection activeCell="L3" sqref="L3:Q3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6.00390625" style="0" customWidth="1"/>
    <col min="4" max="4" width="2.140625" style="0" bestFit="1" customWidth="1"/>
    <col min="5" max="5" width="8.140625" style="0" customWidth="1"/>
    <col min="6" max="6" width="2.140625" style="0" bestFit="1" customWidth="1"/>
    <col min="7" max="7" width="8.140625" style="0" customWidth="1"/>
    <col min="8" max="8" width="2.140625" style="0" bestFit="1" customWidth="1"/>
    <col min="9" max="9" width="7.28125" style="0" customWidth="1"/>
    <col min="10" max="10" width="6.140625" style="0" customWidth="1"/>
    <col min="11" max="11" width="1.421875" style="0" customWidth="1"/>
    <col min="12" max="12" width="3.00390625" style="0" customWidth="1"/>
    <col min="13" max="13" width="7.140625" style="0" customWidth="1"/>
    <col min="14" max="14" width="7.421875" style="0" customWidth="1"/>
    <col min="15" max="15" width="7.140625" style="0" customWidth="1"/>
    <col min="16" max="16" width="2.8515625" style="0" customWidth="1"/>
    <col min="17" max="17" width="5.00390625" style="0" customWidth="1"/>
    <col min="18" max="18" width="2.140625" style="0" bestFit="1" customWidth="1"/>
    <col min="19" max="19" width="7.140625" style="0" customWidth="1"/>
  </cols>
  <sheetData>
    <row r="1" spans="1:19" ht="12.75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3" spans="1:17" ht="12.75">
      <c r="A3" s="3"/>
      <c r="J3" s="4"/>
      <c r="K3" s="5"/>
      <c r="L3" s="22" t="s">
        <v>0</v>
      </c>
      <c r="M3" s="22"/>
      <c r="N3" s="22"/>
      <c r="O3" s="22"/>
      <c r="P3" s="22"/>
      <c r="Q3" s="22"/>
    </row>
    <row r="4" spans="1:12" ht="12.75">
      <c r="A4" s="3" t="s">
        <v>1</v>
      </c>
      <c r="B4" s="3"/>
      <c r="J4" s="4"/>
      <c r="K4" s="5"/>
      <c r="L4" s="3" t="s">
        <v>1</v>
      </c>
    </row>
    <row r="5" spans="1:22" ht="12.75">
      <c r="A5" s="9">
        <v>0</v>
      </c>
      <c r="B5" t="s">
        <v>7</v>
      </c>
      <c r="C5" t="str">
        <f>VLOOKUP(A5,Daten1!$A$2:$H$10,2,FALSE)</f>
        <v>Berechne das Kapital</v>
      </c>
      <c r="J5" s="4"/>
      <c r="K5" s="5"/>
      <c r="L5" t="s">
        <v>7</v>
      </c>
      <c r="M5" t="str">
        <f>VLOOKUP(A5,Daten1!$A$2:$H$10,7,FALSE)</f>
        <v>Z = 420, p% =10%</v>
      </c>
      <c r="U5" s="21" t="s">
        <v>3</v>
      </c>
      <c r="V5" s="21"/>
    </row>
    <row r="6" spans="1:22" ht="12.75">
      <c r="A6" s="9">
        <f>A5</f>
        <v>0</v>
      </c>
      <c r="C6" t="str">
        <f>VLOOKUP(A6,Daten1!$A$2:$H$10,5,FALSE)</f>
        <v>Zinsen = 420€, Zinssatz = 10%</v>
      </c>
      <c r="J6" s="4"/>
      <c r="K6" s="5"/>
      <c r="M6" t="str">
        <f>VLOOKUP(A6,Daten1!$A$2:$H$10,8,FALSE)</f>
        <v>K = Z : p% = 420 : 10% = 4200</v>
      </c>
      <c r="U6" s="21" t="s">
        <v>4</v>
      </c>
      <c r="V6" s="21"/>
    </row>
    <row r="7" spans="1:11" ht="12.75">
      <c r="A7" s="9"/>
      <c r="J7" s="4"/>
      <c r="K7" s="5"/>
    </row>
    <row r="8" spans="1:13" ht="12.75">
      <c r="A8" s="9">
        <v>1</v>
      </c>
      <c r="B8" t="s">
        <v>8</v>
      </c>
      <c r="C8" t="str">
        <f>VLOOKUP(A8,Daten1!$A$2:$H$10,2,FALSE)</f>
        <v>Berechne die Zinsen</v>
      </c>
      <c r="J8" s="4"/>
      <c r="K8" s="5"/>
      <c r="L8" t="s">
        <v>8</v>
      </c>
      <c r="M8" t="str">
        <f>VLOOKUP(A8,Daten1!$A$2:$H$10,7,FALSE)</f>
        <v>K = 440, p% =8,3%</v>
      </c>
    </row>
    <row r="9" spans="1:13" ht="12.75">
      <c r="A9" s="9">
        <f>A8</f>
        <v>1</v>
      </c>
      <c r="C9" t="str">
        <f>VLOOKUP(A9,Daten1!$A$2:$H$10,5,FALSE)</f>
        <v>Kapital = 440€, Zinssatz = 8,3%</v>
      </c>
      <c r="J9" s="4"/>
      <c r="K9" s="5"/>
      <c r="M9" t="str">
        <f>VLOOKUP(A9,Daten1!$A$2:$H$10,8,FALSE)</f>
        <v>Z = K · p% = 440 · 8,3% = 36,52</v>
      </c>
    </row>
    <row r="10" spans="1:11" ht="12.75">
      <c r="A10" s="9"/>
      <c r="J10" s="4"/>
      <c r="K10" s="5"/>
    </row>
    <row r="11" spans="1:13" ht="12.75">
      <c r="A11" s="9">
        <v>2</v>
      </c>
      <c r="B11" t="s">
        <v>9</v>
      </c>
      <c r="C11" t="str">
        <f>VLOOKUP(A11,Daten1!$A$2:$H$10,2,FALSE)</f>
        <v>Berechne den Zinssatz</v>
      </c>
      <c r="J11" s="4"/>
      <c r="K11" s="5"/>
      <c r="L11" t="s">
        <v>9</v>
      </c>
      <c r="M11" t="str">
        <f>VLOOKUP(A11,Daten1!$A$2:$H$10,7,FALSE)</f>
        <v>K = 1060, Z =53</v>
      </c>
    </row>
    <row r="12" spans="1:13" ht="12.75">
      <c r="A12" s="9">
        <f>A11</f>
        <v>2</v>
      </c>
      <c r="C12" t="str">
        <f>VLOOKUP(A12,Daten1!$A$2:$H$10,5,FALSE)</f>
        <v>Kapital = 1060€, Zinsen = 53€</v>
      </c>
      <c r="J12" s="4"/>
      <c r="K12" s="5"/>
      <c r="M12" t="str">
        <f>VLOOKUP(A12,Daten1!$A$2:$H$10,8,FALSE)</f>
        <v>p% = Z : K = 53 : 1060 = 0,05 = 5%</v>
      </c>
    </row>
    <row r="13" spans="10:11" ht="7.5" customHeight="1">
      <c r="J13" s="4"/>
      <c r="K13" s="5"/>
    </row>
    <row r="14" spans="1:12" ht="12.75">
      <c r="A14" s="3" t="s">
        <v>2</v>
      </c>
      <c r="B14" s="3"/>
      <c r="J14" s="4"/>
      <c r="L14" s="3" t="s">
        <v>2</v>
      </c>
    </row>
    <row r="15" spans="1:13" ht="12.75">
      <c r="A15" s="13">
        <v>1</v>
      </c>
      <c r="B15" s="6" t="s">
        <v>7</v>
      </c>
      <c r="C15" t="str">
        <f>VLOOKUP($A15,Daten1!$A$77:$O$85,2,FALSE)</f>
        <v>Herr Becker überzieht sein Konto vom </v>
      </c>
      <c r="J15" s="4"/>
      <c r="L15" s="6" t="s">
        <v>7</v>
      </c>
      <c r="M15" t="str">
        <f>VLOOKUP($A15,Daten1!$A$77:$O$85,11,FALSE)</f>
        <v>Zeitraum = 46 Tage</v>
      </c>
    </row>
    <row r="16" spans="1:13" ht="12.75">
      <c r="A16" s="9">
        <f>A15</f>
        <v>1</v>
      </c>
      <c r="C16" s="14">
        <f>VLOOKUP(A16,Daten1!$A$77:$O$85,4,FALSE)</f>
        <v>80</v>
      </c>
      <c r="D16" s="14"/>
      <c r="E16" s="14"/>
      <c r="F16" s="20" t="s">
        <v>29</v>
      </c>
      <c r="G16" s="20"/>
      <c r="H16" s="18">
        <f>VLOOKUP(A16,Daten1!$A$77:$O$85,5,FALSE)</f>
        <v>127</v>
      </c>
      <c r="I16" s="18"/>
      <c r="J16" s="19"/>
      <c r="K16" s="5"/>
      <c r="M16" t="str">
        <f>VLOOKUP($A16,Daten1!$A$77:$O$85,12,FALSE)</f>
        <v>Tageszinsen = K · p% :360 · Tage</v>
      </c>
    </row>
    <row r="17" spans="1:13" ht="12.75">
      <c r="A17" s="9">
        <f>A16</f>
        <v>1</v>
      </c>
      <c r="C17" t="str">
        <f>VLOOKUP(A17,Daten1!$A$77:$O$85,8,FALSE)</f>
        <v>um 410€. Wie viel Überziehungszinsen muss er</v>
      </c>
      <c r="H17" s="5"/>
      <c r="I17" s="5"/>
      <c r="J17" s="4"/>
      <c r="K17" s="5"/>
      <c r="M17" t="str">
        <f>VLOOKUP($A17,Daten1!$A$77:$O$85,13,FALSE)</f>
        <v> = 410€ · 11,4% :360 · 46</v>
      </c>
    </row>
    <row r="18" spans="1:13" ht="12.75">
      <c r="A18" s="9">
        <f>A17</f>
        <v>1</v>
      </c>
      <c r="C18" t="str">
        <f>VLOOKUP(A18,Daten1!$A$77:$O$85,9,FALSE)</f>
        <v>bei einem Zinssatz von 11,4% zahlen?</v>
      </c>
      <c r="H18" s="5"/>
      <c r="I18" s="5"/>
      <c r="J18" s="4"/>
      <c r="K18" s="5"/>
      <c r="M18" t="str">
        <f>VLOOKUP($A18,Daten1!$A$77:$O$85,14,FALSE)</f>
        <v> = 5,97€</v>
      </c>
    </row>
    <row r="19" spans="1:11" ht="12.75">
      <c r="A19" s="9"/>
      <c r="H19" s="5"/>
      <c r="I19" s="5"/>
      <c r="J19" s="4"/>
      <c r="K19" s="5"/>
    </row>
    <row r="20" spans="1:13" ht="12.75">
      <c r="A20" s="13">
        <v>2</v>
      </c>
      <c r="B20" s="6" t="s">
        <v>8</v>
      </c>
      <c r="C20" t="str">
        <f>VLOOKUP(A20,Daten1!$A$77:$O$85,2,FALSE)</f>
        <v>Herr Meier überzieht sein Konto vom </v>
      </c>
      <c r="H20" s="5"/>
      <c r="I20" s="5"/>
      <c r="J20" s="4"/>
      <c r="K20" s="5"/>
      <c r="L20" t="s">
        <v>8</v>
      </c>
      <c r="M20" t="str">
        <f>VLOOKUP($A20,Daten1!$A$77:$O$85,11,FALSE)</f>
        <v>Zeitraum = 10 Tage</v>
      </c>
    </row>
    <row r="21" spans="1:13" ht="12.75">
      <c r="A21" s="9">
        <f>A20</f>
        <v>2</v>
      </c>
      <c r="C21" s="14">
        <f>VLOOKUP(A21,Daten1!$A$77:$O$85,4,FALSE)</f>
        <v>39</v>
      </c>
      <c r="D21" s="14"/>
      <c r="E21" s="14"/>
      <c r="F21" s="20" t="s">
        <v>29</v>
      </c>
      <c r="G21" s="20"/>
      <c r="H21" s="18">
        <f>VLOOKUP(A21,Daten1!$A$77:$O$85,5,FALSE)</f>
        <v>49</v>
      </c>
      <c r="I21" s="18"/>
      <c r="J21" s="19"/>
      <c r="K21" s="5"/>
      <c r="M21" t="str">
        <f>VLOOKUP($A21,Daten1!$A$77:$O$85,12,FALSE)</f>
        <v>Tageszinsen = K · p% :360 · Tage</v>
      </c>
    </row>
    <row r="22" spans="1:13" ht="12.75">
      <c r="A22" s="9">
        <f>A21</f>
        <v>2</v>
      </c>
      <c r="C22" t="str">
        <f>VLOOKUP(A22,Daten1!$A$77:$O$85,8,FALSE)</f>
        <v>um 170€. Wie viel Überziehungszinsen muss er</v>
      </c>
      <c r="H22" s="5"/>
      <c r="I22" s="5"/>
      <c r="J22" s="4"/>
      <c r="K22" s="5"/>
      <c r="M22" t="str">
        <f>VLOOKUP($A22,Daten1!$A$77:$O$85,13,FALSE)</f>
        <v> = 170€ · 14,4% :360 · 10</v>
      </c>
    </row>
    <row r="23" spans="1:13" ht="12.75">
      <c r="A23" s="9">
        <f>A22</f>
        <v>2</v>
      </c>
      <c r="C23" t="str">
        <f>VLOOKUP(A23,Daten1!$A$77:$O$85,9,FALSE)</f>
        <v>bei einem Zinssatz von 14,4% zahlen?</v>
      </c>
      <c r="J23" s="4"/>
      <c r="K23" s="5"/>
      <c r="M23" t="str">
        <f>VLOOKUP($A23,Daten1!$A$77:$O$85,14,FALSE)</f>
        <v> = 0,68€</v>
      </c>
    </row>
    <row r="24" spans="10:11" ht="7.5" customHeight="1">
      <c r="J24" s="4"/>
      <c r="K24" s="5"/>
    </row>
    <row r="25" spans="1:12" ht="12.75">
      <c r="A25" s="3" t="s">
        <v>13</v>
      </c>
      <c r="B25" s="3"/>
      <c r="J25" s="4"/>
      <c r="L25" s="3" t="s">
        <v>13</v>
      </c>
    </row>
    <row r="26" spans="1:13" ht="12.75">
      <c r="A26" s="9">
        <v>0</v>
      </c>
      <c r="B26" t="s">
        <v>7</v>
      </c>
      <c r="C26" t="str">
        <f>VLOOKUP($A26,Daten1!$A$101:$O$109,2,FALSE)</f>
        <v>Herr A. überzieht sein Konto 8 Monate lang um</v>
      </c>
      <c r="J26" s="4"/>
      <c r="K26" s="5"/>
      <c r="L26" t="s">
        <v>7</v>
      </c>
      <c r="M26" t="str">
        <f>VLOOKUP($A26,Daten1!$A$101:$O$109,11,FALSE)</f>
        <v>Jahreszinsen = 24,25€ : 8 · 12 = 36,38€</v>
      </c>
    </row>
    <row r="27" spans="1:13" ht="12.75">
      <c r="A27" s="9">
        <f>A26</f>
        <v>0</v>
      </c>
      <c r="C27" t="str">
        <f>VLOOKUP($A27,Daten1!$A$101:$O$109,8,FALSE)</f>
        <v>340€. Dafür muss er 24,25€ Zinsen zahlen.</v>
      </c>
      <c r="J27" s="4"/>
      <c r="K27" s="5"/>
      <c r="M27" t="str">
        <f>VLOOKUP($A27,Daten1!$A$101:$O$109,12,FALSE)</f>
        <v>p% = Z : K = 36,38€ : 340€</v>
      </c>
    </row>
    <row r="28" spans="1:13" ht="12.75">
      <c r="A28" s="9">
        <f>A27</f>
        <v>0</v>
      </c>
      <c r="C28" t="str">
        <f>VLOOKUP($A28,Daten1!$A$101:$O$109,9,FALSE)</f>
        <v>Welcher Jahreszinssatz p.a. gilt hier?</v>
      </c>
      <c r="J28" s="4"/>
      <c r="K28" s="5"/>
      <c r="M28" t="str">
        <f>VLOOKUP($A28,Daten1!$A$101:$O$109,13,FALSE)</f>
        <v>= 10,7%</v>
      </c>
    </row>
    <row r="29" spans="1:19" ht="12.75">
      <c r="A29" s="8"/>
      <c r="B29" s="8"/>
      <c r="C29" s="8"/>
      <c r="D29" s="8"/>
      <c r="E29" s="8"/>
      <c r="F29" s="8"/>
      <c r="G29" s="8"/>
      <c r="H29" s="8"/>
      <c r="I29" s="8"/>
      <c r="J29" s="4"/>
      <c r="L29" s="8"/>
      <c r="M29" s="7"/>
      <c r="N29" s="8"/>
      <c r="O29" s="7"/>
      <c r="P29" s="8"/>
      <c r="Q29" s="8"/>
      <c r="R29" s="8"/>
      <c r="S29" s="8"/>
    </row>
    <row r="30" spans="1:13" ht="12.75">
      <c r="A30" s="9">
        <v>1</v>
      </c>
      <c r="B30" t="s">
        <v>8</v>
      </c>
      <c r="C30" t="str">
        <f>VLOOKUP($A30,Daten1!$A$101:$O$109,2,FALSE)</f>
        <v>Um wieviel Geld überzieht Herr A. sein Konto </v>
      </c>
      <c r="J30" s="4"/>
      <c r="K30" s="5"/>
      <c r="L30" t="s">
        <v>8</v>
      </c>
      <c r="M30" t="str">
        <f>VLOOKUP($A30,Daten1!$A$101:$O$109,11,FALSE)</f>
        <v>Jahreszinsen = 9,69€ : 45 · 360 = 77,52€</v>
      </c>
    </row>
    <row r="31" spans="1:13" ht="12.75">
      <c r="A31" s="9">
        <f>A30</f>
        <v>1</v>
      </c>
      <c r="C31" t="str">
        <f>VLOOKUP($A31,Daten1!$A$101:$O$109,8,FALSE)</f>
        <v>bei einem Zinssatz von 12,3%, wenn er für </v>
      </c>
      <c r="J31" s="4"/>
      <c r="K31" s="5"/>
      <c r="M31" t="str">
        <f>VLOOKUP($A31,Daten1!$A$101:$O$109,12,FALSE)</f>
        <v>K = Z : p% = 77,52€ : 12,3%</v>
      </c>
    </row>
    <row r="32" spans="1:13" ht="12.75">
      <c r="A32" s="9">
        <f>A31</f>
        <v>1</v>
      </c>
      <c r="C32" t="str">
        <f>VLOOKUP($A32,Daten1!$A$101:$O$109,9,FALSE)</f>
        <v>45Tage 9,69€ Zinsen zahlt?</v>
      </c>
      <c r="J32" s="4"/>
      <c r="K32" s="5"/>
      <c r="M32" t="str">
        <f>VLOOKUP($A32,Daten1!$A$101:$O$109,13,FALSE)</f>
        <v>= 630,24€</v>
      </c>
    </row>
    <row r="33" ht="12.75">
      <c r="J33" s="4"/>
    </row>
    <row r="34" spans="1:13" ht="12.75">
      <c r="A34" s="9">
        <v>2</v>
      </c>
      <c r="B34" t="s">
        <v>9</v>
      </c>
      <c r="C34" t="str">
        <f>VLOOKUP($A34,Daten1!$A$101:$O$109,2,FALSE)</f>
        <v>Um wieviel Geld überzieht Herr A. sein Konto </v>
      </c>
      <c r="J34" s="4"/>
      <c r="K34" s="5"/>
      <c r="L34" t="s">
        <v>9</v>
      </c>
      <c r="M34" t="str">
        <f>VLOOKUP($A34,Daten1!$A$101:$O$109,11,FALSE)</f>
        <v>Jahreszinsen = 6,79€ : 3 · 12 = 27,16€</v>
      </c>
    </row>
    <row r="35" spans="1:13" ht="12.75">
      <c r="A35" s="9">
        <f>A34</f>
        <v>2</v>
      </c>
      <c r="C35" t="str">
        <f>VLOOKUP($A35,Daten1!$A$101:$O$109,8,FALSE)</f>
        <v>bei einem Zinssatz von 14,3%, wenn er für </v>
      </c>
      <c r="J35" s="4"/>
      <c r="K35" s="5"/>
      <c r="M35" t="str">
        <f>VLOOKUP($A35,Daten1!$A$101:$O$109,12,FALSE)</f>
        <v>K = Z : p% = 27,16€ : 14,3%</v>
      </c>
    </row>
    <row r="36" spans="1:13" ht="12.75">
      <c r="A36" s="9">
        <f>A35</f>
        <v>2</v>
      </c>
      <c r="C36" t="str">
        <f>VLOOKUP($A36,Daten1!$A$101:$O$109,9,FALSE)</f>
        <v>3 Monate 6,79€ Zinsen zahlt?</v>
      </c>
      <c r="J36" s="4"/>
      <c r="K36" s="5"/>
      <c r="M36" t="str">
        <f>VLOOKUP($A36,Daten1!$A$101:$O$109,13,FALSE)</f>
        <v>= 189,93€</v>
      </c>
    </row>
    <row r="37" spans="10:11" ht="7.5" customHeight="1">
      <c r="J37" s="4"/>
      <c r="K37" s="5"/>
    </row>
    <row r="38" spans="1:12" ht="12.75">
      <c r="A38" s="3" t="s">
        <v>16</v>
      </c>
      <c r="B38" s="3"/>
      <c r="J38" s="4"/>
      <c r="L38" s="3" t="s">
        <v>16</v>
      </c>
    </row>
    <row r="39" spans="1:13" ht="12.75">
      <c r="A39" s="9">
        <v>0</v>
      </c>
      <c r="B39" t="s">
        <v>7</v>
      </c>
      <c r="C39" t="str">
        <f>VLOOKUP($A39,Daten1!$A$90:$H$98,2,FALSE)</f>
        <v>Herr K. legt 3100€ zu einem Zinssatz von</v>
      </c>
      <c r="J39" s="4"/>
      <c r="K39" s="5"/>
      <c r="L39" t="s">
        <v>7</v>
      </c>
      <c r="M39" t="str">
        <f>VLOOKUP($A39,Daten1!$A$90:$H$98,7,FALSE)</f>
        <v>K = 3100, p% =2,6%</v>
      </c>
    </row>
    <row r="40" spans="1:13" ht="12.75">
      <c r="A40" s="9">
        <f>A39</f>
        <v>0</v>
      </c>
      <c r="C40" t="str">
        <f>VLOOKUP($A40,Daten1!$A$90:$H$98,5,FALSE)</f>
        <v>2,6% an. Berechne die Zinsen pro Jahr.</v>
      </c>
      <c r="J40" s="4"/>
      <c r="K40" s="5"/>
      <c r="M40" t="str">
        <f>VLOOKUP($A40,Daten1!$A$90:$H$98,8,FALSE)</f>
        <v>Z = K · p% = 3100 · 2,6% = 80,6</v>
      </c>
    </row>
    <row r="41" spans="1:19" ht="12.75">
      <c r="A41" s="8"/>
      <c r="B41" s="8"/>
      <c r="C41" s="8"/>
      <c r="D41" s="8"/>
      <c r="E41" s="8"/>
      <c r="F41" s="8"/>
      <c r="G41" s="8"/>
      <c r="H41" s="8"/>
      <c r="I41" s="8"/>
      <c r="J41" s="4"/>
      <c r="L41" s="8"/>
      <c r="M41" s="7"/>
      <c r="N41" s="8"/>
      <c r="O41" s="7"/>
      <c r="P41" s="8"/>
      <c r="Q41" s="8"/>
      <c r="R41" s="8"/>
      <c r="S41" s="8"/>
    </row>
    <row r="42" spans="1:13" ht="12.75">
      <c r="A42" s="9">
        <v>1</v>
      </c>
      <c r="B42" t="s">
        <v>8</v>
      </c>
      <c r="C42" t="str">
        <f>VLOOKUP($A42,Daten1!$A$90:$H$98,2,FALSE)</f>
        <v>Herr K. legt 960€ an und erhält nach einem</v>
      </c>
      <c r="J42" s="4"/>
      <c r="K42" s="5"/>
      <c r="L42" t="s">
        <v>7</v>
      </c>
      <c r="M42" t="str">
        <f>VLOOKUP($A42,Daten1!$A$90:$H$98,7,FALSE)</f>
        <v>K = 960, Z =48</v>
      </c>
    </row>
    <row r="43" spans="1:13" ht="12.75">
      <c r="A43" s="9">
        <f>A42</f>
        <v>1</v>
      </c>
      <c r="C43" t="str">
        <f>VLOOKUP($A43,Daten1!$A$90:$H$98,5,FALSE)</f>
        <v>Jahr 48€ Zinsen. Berechne den Zinssatz.</v>
      </c>
      <c r="J43" s="4"/>
      <c r="K43" s="5"/>
      <c r="M43" t="str">
        <f>VLOOKUP($A43,Daten1!$A$90:$H$98,8,FALSE)</f>
        <v>p% = Z : K = 48 : 960 = 0,05 = 5%</v>
      </c>
    </row>
    <row r="44" ht="12.75">
      <c r="J44" s="4"/>
    </row>
    <row r="45" spans="1:13" ht="12.75">
      <c r="A45" s="9">
        <v>2</v>
      </c>
      <c r="B45" t="s">
        <v>9</v>
      </c>
      <c r="C45" t="str">
        <f>VLOOKUP($A45,Daten1!$A$90:$H$98,2,FALSE)</f>
        <v>Herr K. erhält bei einem Zinssatz von 3,9%</v>
      </c>
      <c r="J45" s="4"/>
      <c r="K45" s="5"/>
      <c r="L45" t="s">
        <v>7</v>
      </c>
      <c r="M45" t="str">
        <f>VLOOKUP($A45,Daten1!$A$90:$H$98,7,FALSE)</f>
        <v>Z = 380, p% =3,9%</v>
      </c>
    </row>
    <row r="46" spans="1:13" ht="12.75">
      <c r="A46" s="9">
        <f>A45</f>
        <v>2</v>
      </c>
      <c r="C46" t="str">
        <f>VLOOKUP($A46,Daten1!$A$90:$H$98,5,FALSE)</f>
        <v>380€ Zinsen. Wie viel Geld hat er angelegt?</v>
      </c>
      <c r="J46" s="4"/>
      <c r="K46" s="5"/>
      <c r="M46" t="str">
        <f>VLOOKUP($A46,Daten1!$A$90:$H$98,8,FALSE)</f>
        <v>K = Z : p% = 380 : 3,9% = 9743,59</v>
      </c>
    </row>
    <row r="47" spans="10:11" ht="7.5" customHeight="1">
      <c r="J47" s="4"/>
      <c r="K47" s="5"/>
    </row>
    <row r="48" spans="1:12" ht="12.75">
      <c r="A48" s="3" t="s">
        <v>31</v>
      </c>
      <c r="B48" s="3"/>
      <c r="J48" s="4"/>
      <c r="L48" s="3" t="s">
        <v>31</v>
      </c>
    </row>
    <row r="49" spans="1:13" ht="12.75">
      <c r="A49" s="9">
        <v>0</v>
      </c>
      <c r="B49" t="s">
        <v>7</v>
      </c>
      <c r="C49" t="str">
        <f>VLOOKUP(A49,Daten1!$A$56:$K$64,2,FALSE)</f>
        <v>Herr Müller legt 1130€ zu einem Zinssatz</v>
      </c>
      <c r="J49" s="4"/>
      <c r="K49" s="5"/>
      <c r="L49" t="s">
        <v>7</v>
      </c>
      <c r="M49" t="str">
        <f>VLOOKUP(A49,Daten1!$A$56:$K$64,8,FALSE)</f>
        <v>K = 1130€, p% = 4%, Zeitraum = 16 Jahre.</v>
      </c>
    </row>
    <row r="50" spans="1:16" ht="12.75">
      <c r="A50" s="9">
        <f>A49</f>
        <v>0</v>
      </c>
      <c r="C50" t="str">
        <f>VLOOKUP(A50,Daten1!$A$56:$K$64,6,FALSE)</f>
        <v>von 4% an. Wieviel Geld hat er nach 16 Jahren?</v>
      </c>
      <c r="J50" s="4"/>
      <c r="K50" s="5"/>
      <c r="P50" s="16">
        <f>VLOOKUP(A50,Daten1!$A$56:$K$64,4,FALSE)</f>
        <v>16</v>
      </c>
    </row>
    <row r="51" spans="1:17" ht="12.75">
      <c r="A51" s="9">
        <f>A50</f>
        <v>0</v>
      </c>
      <c r="B51" s="6"/>
      <c r="J51" s="4"/>
      <c r="M51" s="17" t="str">
        <f>VLOOKUP(A51,Daten1!$A$56:$K$64,9,FALSE)</f>
        <v>Geld = 1130€ · 1,04</v>
      </c>
      <c r="N51" s="17"/>
      <c r="O51" s="17"/>
      <c r="P51" s="16"/>
      <c r="Q51" t="str">
        <f>VLOOKUP(A51,Daten1!$A$56:$K$64,10,FALSE)</f>
        <v> = 2116,47€</v>
      </c>
    </row>
    <row r="52" spans="1:11" ht="12.75">
      <c r="A52" s="9"/>
      <c r="J52" s="4"/>
      <c r="K52" s="5"/>
    </row>
    <row r="53" spans="1:13" ht="12.75">
      <c r="A53" s="9">
        <v>2</v>
      </c>
      <c r="B53" t="s">
        <v>8</v>
      </c>
      <c r="C53" t="str">
        <f>VLOOKUP(A53,Daten1!$A$56:$K$64,2,FALSE)</f>
        <v>Herr Becker legt 8240€ zu einem Zinssatz</v>
      </c>
      <c r="J53" s="4"/>
      <c r="K53" s="5"/>
      <c r="L53" t="s">
        <v>8</v>
      </c>
      <c r="M53" t="str">
        <f>VLOOKUP(A53,Daten1!$A$56:$K$64,8,FALSE)</f>
        <v>K = 8240€, p% = 5%, Zeitraum = 20 Jahre.</v>
      </c>
    </row>
    <row r="54" spans="1:16" ht="12.75">
      <c r="A54" s="9">
        <f>A53</f>
        <v>2</v>
      </c>
      <c r="C54" t="str">
        <f>VLOOKUP(A54,Daten1!$A$56:$K$64,6,FALSE)</f>
        <v>von 5% an. Wieviel Geld hat er nach 20 Jahren?</v>
      </c>
      <c r="J54" s="4"/>
      <c r="K54" s="5"/>
      <c r="P54" s="16">
        <f>VLOOKUP(A54,Daten1!$A$56:$K$64,4,FALSE)</f>
        <v>20</v>
      </c>
    </row>
    <row r="55" spans="1:17" ht="12.75">
      <c r="A55" s="9">
        <f>A54</f>
        <v>2</v>
      </c>
      <c r="B55" s="6"/>
      <c r="J55" s="4"/>
      <c r="M55" s="17" t="str">
        <f>VLOOKUP(A55,Daten1!$A$56:$K$64,9,FALSE)</f>
        <v>Geld = 8240€ · 1,05</v>
      </c>
      <c r="N55" s="17"/>
      <c r="O55" s="17"/>
      <c r="P55" s="16"/>
      <c r="Q55" t="str">
        <f>VLOOKUP(A55,Daten1!$A$56:$K$64,10,FALSE)</f>
        <v> = 21863,17€</v>
      </c>
    </row>
    <row r="56" spans="1:11" ht="12.75">
      <c r="A56" s="9"/>
      <c r="J56" s="4"/>
      <c r="K56" s="5"/>
    </row>
    <row r="57" spans="1:13" ht="12.75">
      <c r="A57" s="9">
        <v>4</v>
      </c>
      <c r="B57" t="s">
        <v>9</v>
      </c>
      <c r="C57" t="str">
        <f>VLOOKUP(A57,Daten1!$A$56:$K$64,2,FALSE)</f>
        <v>Herr Meier legt 3940€ zu einem Zinssatz</v>
      </c>
      <c r="J57" s="4"/>
      <c r="K57" s="5"/>
      <c r="L57" t="s">
        <v>9</v>
      </c>
      <c r="M57" t="str">
        <f>VLOOKUP(A57,Daten1!$A$56:$K$64,8,FALSE)</f>
        <v>K = 3940€, p% = 4%, Zeitraum = 17 Jahre.</v>
      </c>
    </row>
    <row r="58" spans="1:16" ht="12.75">
      <c r="A58" s="9">
        <f>A57</f>
        <v>4</v>
      </c>
      <c r="C58" t="str">
        <f>VLOOKUP(A58,Daten1!$A$56:$K$64,6,FALSE)</f>
        <v>von 4% an. Wieviel Geld hat er nach 17 Jahren?</v>
      </c>
      <c r="J58" s="4"/>
      <c r="K58" s="5"/>
      <c r="P58" s="16">
        <f>VLOOKUP(A58,Daten1!$A$56:$K$64,4,FALSE)</f>
        <v>17</v>
      </c>
    </row>
    <row r="59" spans="1:17" ht="12.75">
      <c r="A59" s="9">
        <f>A58</f>
        <v>4</v>
      </c>
      <c r="B59" s="6"/>
      <c r="J59" s="4"/>
      <c r="M59" s="17" t="str">
        <f>VLOOKUP(A59,Daten1!$A$56:$K$64,9,FALSE)</f>
        <v>Geld = 3940€ · 1,04</v>
      </c>
      <c r="N59" s="17"/>
      <c r="O59" s="17"/>
      <c r="P59" s="16"/>
      <c r="Q59" t="str">
        <f>VLOOKUP(A59,Daten1!$A$56:$K$64,10,FALSE)</f>
        <v> = 7674,73€</v>
      </c>
    </row>
    <row r="60" spans="1:11" ht="12.75">
      <c r="A60" s="9"/>
      <c r="J60" s="4"/>
      <c r="K60" s="5"/>
    </row>
    <row r="61" spans="1:13" ht="12.75">
      <c r="A61" s="9">
        <v>6</v>
      </c>
      <c r="B61" t="s">
        <v>10</v>
      </c>
      <c r="C61" t="str">
        <f>VLOOKUP(A61,Daten1!$A$56:$K$64,2,FALSE)</f>
        <v>Herr Weiß legt 6670€ zu einem Zinssatz</v>
      </c>
      <c r="J61" s="4"/>
      <c r="K61" s="5"/>
      <c r="L61" t="s">
        <v>10</v>
      </c>
      <c r="M61" t="str">
        <f>VLOOKUP(A61,Daten1!$A$56:$K$64,8,FALSE)</f>
        <v>K = 6670€, p% = 3%, Zeitraum = 18 Jahre.</v>
      </c>
    </row>
    <row r="62" spans="1:16" ht="12.75">
      <c r="A62" s="9">
        <f>A61</f>
        <v>6</v>
      </c>
      <c r="C62" t="str">
        <f>VLOOKUP(A62,Daten1!$A$56:$K$64,6,FALSE)</f>
        <v>von 3% an. Wieviel Geld hat er nach 18 Jahren?</v>
      </c>
      <c r="J62" s="4"/>
      <c r="K62" s="5"/>
      <c r="P62" s="16">
        <f>VLOOKUP(A62,Daten1!$A$56:$K$64,4,FALSE)</f>
        <v>18</v>
      </c>
    </row>
    <row r="63" spans="1:17" ht="12.75">
      <c r="A63" s="9">
        <f>A62</f>
        <v>6</v>
      </c>
      <c r="B63" s="6"/>
      <c r="J63" s="4"/>
      <c r="M63" s="17" t="str">
        <f>VLOOKUP(A63,Daten1!$A$56:$K$64,9,FALSE)</f>
        <v>Geld = 6670€ · 1,03</v>
      </c>
      <c r="N63" s="17"/>
      <c r="O63" s="17"/>
      <c r="P63" s="16"/>
      <c r="Q63" t="str">
        <f>VLOOKUP(A63,Daten1!$A$56:$K$64,10,FALSE)</f>
        <v> = 11355,23€</v>
      </c>
    </row>
    <row r="65" ht="12.75">
      <c r="M65" t="s">
        <v>33</v>
      </c>
    </row>
  </sheetData>
  <sheetProtection/>
  <mergeCells count="18">
    <mergeCell ref="L3:Q3"/>
    <mergeCell ref="M55:O55"/>
    <mergeCell ref="P58:P59"/>
    <mergeCell ref="M59:O59"/>
    <mergeCell ref="U5:V5"/>
    <mergeCell ref="U6:V6"/>
    <mergeCell ref="P50:P51"/>
    <mergeCell ref="M51:O51"/>
    <mergeCell ref="C16:E16"/>
    <mergeCell ref="C21:E21"/>
    <mergeCell ref="A1:S1"/>
    <mergeCell ref="P62:P63"/>
    <mergeCell ref="M63:O63"/>
    <mergeCell ref="H16:J16"/>
    <mergeCell ref="F16:G16"/>
    <mergeCell ref="F21:G21"/>
    <mergeCell ref="H21:J21"/>
    <mergeCell ref="P54:P5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9"/>
  <sheetViews>
    <sheetView zoomScalePageLayoutView="0" workbookViewId="0" topLeftCell="A4">
      <selection activeCell="A4" sqref="A1:A16384"/>
    </sheetView>
  </sheetViews>
  <sheetFormatPr defaultColWidth="11.421875" defaultRowHeight="12.75"/>
  <cols>
    <col min="2" max="2" width="35.00390625" style="0" customWidth="1"/>
    <col min="3" max="3" width="17.140625" style="0" customWidth="1"/>
    <col min="5" max="5" width="38.7109375" style="0" customWidth="1"/>
    <col min="7" max="7" width="37.00390625" style="0" customWidth="1"/>
    <col min="8" max="8" width="29.7109375" style="0" bestFit="1" customWidth="1"/>
    <col min="12" max="12" width="27.00390625" style="0" customWidth="1"/>
  </cols>
  <sheetData>
    <row r="1" spans="6:8" ht="12.75">
      <c r="F1" t="s">
        <v>0</v>
      </c>
      <c r="G1" t="s">
        <v>5</v>
      </c>
      <c r="H1" t="s">
        <v>6</v>
      </c>
    </row>
    <row r="2" spans="1:13" ht="15">
      <c r="A2">
        <f ca="1">ROUND(RAND()*9-0.5,0)</f>
        <v>1</v>
      </c>
      <c r="B2" t="s">
        <v>17</v>
      </c>
      <c r="C2">
        <f ca="1">ROUND(RAND()*15+1,1)</f>
        <v>8.3</v>
      </c>
      <c r="D2">
        <f ca="1">ROUND(RAND()*55+1,0)*10</f>
        <v>440</v>
      </c>
      <c r="E2" t="str">
        <f>"Kapital = "&amp;D2&amp;"€, Zinssatz = "&amp;C2&amp;"%"</f>
        <v>Kapital = 440€, Zinssatz = 8,3%</v>
      </c>
      <c r="F2">
        <f>ROUND(D2*C2/100,2)</f>
        <v>36.52</v>
      </c>
      <c r="G2" t="str">
        <f>"K = "&amp;D2&amp;", p% ="&amp;C2&amp;"%"</f>
        <v>K = 440, p% =8,3%</v>
      </c>
      <c r="H2" t="str">
        <f>"Z = K · p% = "&amp;D2&amp;" · "&amp;C2&amp;"% = "&amp;F2</f>
        <v>Z = K · p% = 440 · 8,3% = 36,52</v>
      </c>
      <c r="M2" s="2"/>
    </row>
    <row r="3" spans="1:13" ht="15">
      <c r="A3">
        <f>MOD(A2+7,9)</f>
        <v>8</v>
      </c>
      <c r="B3" t="s">
        <v>19</v>
      </c>
      <c r="C3">
        <f ca="1">ROUND(RAND()*55+1,0)</f>
        <v>6</v>
      </c>
      <c r="D3">
        <f ca="1">ROUND(RAND()*10+1,0)*10*C3</f>
        <v>600</v>
      </c>
      <c r="E3" t="str">
        <f>"Kapital = "&amp;D3&amp;"€, Zinsen = "&amp;C3&amp;"€"</f>
        <v>Kapital = 600€, Zinsen = 6€</v>
      </c>
      <c r="F3">
        <f>ROUND(C3/D3,4)</f>
        <v>0.01</v>
      </c>
      <c r="G3" t="str">
        <f>"K = "&amp;D3&amp;", Z ="&amp;C3</f>
        <v>K = 600, Z =6</v>
      </c>
      <c r="H3" t="str">
        <f>"p% = Z : K = "&amp;C3&amp;" : "&amp;D3&amp;" = "&amp;F3&amp;" = "&amp;F3*100&amp;"%"</f>
        <v>p% = Z : K = 6 : 600 = 0,01 = 1%</v>
      </c>
      <c r="M3" s="2"/>
    </row>
    <row r="4" spans="1:13" ht="15">
      <c r="A4">
        <f aca="true" t="shared" si="0" ref="A4:A10">MOD(A3+7,9)</f>
        <v>6</v>
      </c>
      <c r="B4" t="s">
        <v>18</v>
      </c>
      <c r="C4">
        <f ca="1">ROUND(RAND()*15+1,1)</f>
        <v>14.2</v>
      </c>
      <c r="D4">
        <f ca="1">ROUND(RAND()*55+1,0)*10</f>
        <v>130</v>
      </c>
      <c r="E4" t="str">
        <f>"Zinsen = "&amp;D4&amp;"€, Zinssatz = "&amp;C4&amp;"%"</f>
        <v>Zinsen = 130€, Zinssatz = 14,2%</v>
      </c>
      <c r="F4">
        <f>ROUND(D4/C4*100,2)</f>
        <v>915.49</v>
      </c>
      <c r="G4" t="str">
        <f>"Z = "&amp;D4&amp;", p% ="&amp;C4&amp;"%"</f>
        <v>Z = 130, p% =14,2%</v>
      </c>
      <c r="H4" t="str">
        <f>"K = Z : p% = "&amp;D4&amp;" : "&amp;C4&amp;"% = "&amp;F4</f>
        <v>K = Z : p% = 130 : 14,2% = 915,49</v>
      </c>
      <c r="M4" s="2"/>
    </row>
    <row r="5" spans="1:13" ht="15">
      <c r="A5">
        <f t="shared" si="0"/>
        <v>4</v>
      </c>
      <c r="B5" t="s">
        <v>17</v>
      </c>
      <c r="C5">
        <f ca="1">ROUND(RAND()*15+1,1)</f>
        <v>13.1</v>
      </c>
      <c r="D5">
        <f ca="1">ROUND(RAND()*55+1,0)*10</f>
        <v>390</v>
      </c>
      <c r="E5" t="str">
        <f>"Kapital = "&amp;D5&amp;"€, Zinssatz = "&amp;C5&amp;"%"</f>
        <v>Kapital = 390€, Zinssatz = 13,1%</v>
      </c>
      <c r="F5">
        <f>ROUND(D5*C5/100,2)</f>
        <v>51.09</v>
      </c>
      <c r="G5" t="str">
        <f>"K = "&amp;D5&amp;", p% ="&amp;C5&amp;"%"</f>
        <v>K = 390, p% =13,1%</v>
      </c>
      <c r="H5" t="str">
        <f>"Z = K · p% = "&amp;D5&amp;" · "&amp;C5&amp;"% = "&amp;F5</f>
        <v>Z = K · p% = 390 · 13,1% = 51,09</v>
      </c>
      <c r="M5" s="2"/>
    </row>
    <row r="6" spans="1:13" ht="15">
      <c r="A6">
        <f t="shared" si="0"/>
        <v>2</v>
      </c>
      <c r="B6" t="s">
        <v>19</v>
      </c>
      <c r="C6">
        <f ca="1">ROUND(RAND()*55+1,0)</f>
        <v>53</v>
      </c>
      <c r="D6">
        <f ca="1">ROUND(RAND()*10+1,0)*10*C6</f>
        <v>1060</v>
      </c>
      <c r="E6" t="str">
        <f>"Kapital = "&amp;D6&amp;"€, Zinsen = "&amp;C6&amp;"€"</f>
        <v>Kapital = 1060€, Zinsen = 53€</v>
      </c>
      <c r="F6">
        <f>ROUND(C6/D6,4)</f>
        <v>0.05</v>
      </c>
      <c r="G6" t="str">
        <f>"K = "&amp;D6&amp;", Z ="&amp;C6</f>
        <v>K = 1060, Z =53</v>
      </c>
      <c r="H6" t="str">
        <f>"p% = Z : K = "&amp;C6&amp;" : "&amp;D6&amp;" = "&amp;F6&amp;" = "&amp;F6*100&amp;"%"</f>
        <v>p% = Z : K = 53 : 1060 = 0,05 = 5%</v>
      </c>
      <c r="M6" s="2"/>
    </row>
    <row r="7" spans="1:13" ht="15">
      <c r="A7">
        <f t="shared" si="0"/>
        <v>0</v>
      </c>
      <c r="B7" t="s">
        <v>18</v>
      </c>
      <c r="C7">
        <f ca="1">ROUND(RAND()*15+1,1)</f>
        <v>10</v>
      </c>
      <c r="D7">
        <f ca="1">ROUND(RAND()*55+1,0)*10</f>
        <v>420</v>
      </c>
      <c r="E7" t="str">
        <f>"Zinsen = "&amp;D7&amp;"€, Zinssatz = "&amp;C7&amp;"%"</f>
        <v>Zinsen = 420€, Zinssatz = 10%</v>
      </c>
      <c r="F7">
        <f>ROUND(D7/C7*100,2)</f>
        <v>4200</v>
      </c>
      <c r="G7" t="str">
        <f>"Z = "&amp;D7&amp;", p% ="&amp;C7&amp;"%"</f>
        <v>Z = 420, p% =10%</v>
      </c>
      <c r="H7" t="str">
        <f>"K = Z : p% = "&amp;D7&amp;" : "&amp;C7&amp;"% = "&amp;F7</f>
        <v>K = Z : p% = 420 : 10% = 4200</v>
      </c>
      <c r="M7" s="2"/>
    </row>
    <row r="8" spans="1:13" ht="15">
      <c r="A8">
        <f t="shared" si="0"/>
        <v>7</v>
      </c>
      <c r="B8" t="s">
        <v>17</v>
      </c>
      <c r="C8">
        <f ca="1">ROUND(RAND()*15+1,1)</f>
        <v>2.3</v>
      </c>
      <c r="D8">
        <f ca="1">ROUND(RAND()*55+1,0)*10</f>
        <v>320</v>
      </c>
      <c r="E8" t="str">
        <f>"Kapital = "&amp;D8&amp;"€, Zinssatz = "&amp;C8&amp;"%"</f>
        <v>Kapital = 320€, Zinssatz = 2,3%</v>
      </c>
      <c r="F8">
        <f>ROUND(D8*C8/100,2)</f>
        <v>7.36</v>
      </c>
      <c r="G8" t="str">
        <f>"K = "&amp;D8&amp;", p% ="&amp;C8&amp;"%"</f>
        <v>K = 320, p% =2,3%</v>
      </c>
      <c r="H8" t="str">
        <f>"Z = K · p% = "&amp;D8&amp;" · "&amp;C8&amp;"% = "&amp;F8</f>
        <v>Z = K · p% = 320 · 2,3% = 7,36</v>
      </c>
      <c r="M8" s="2"/>
    </row>
    <row r="9" spans="1:13" ht="15">
      <c r="A9">
        <f t="shared" si="0"/>
        <v>5</v>
      </c>
      <c r="B9" t="s">
        <v>19</v>
      </c>
      <c r="C9">
        <f ca="1">ROUND(RAND()*55+1,0)</f>
        <v>29</v>
      </c>
      <c r="D9">
        <f ca="1">ROUND(RAND()*10+1,0)*10*C9</f>
        <v>2320</v>
      </c>
      <c r="E9" t="str">
        <f>"Kapital = "&amp;D9&amp;"€, Zinsen = "&amp;C9&amp;"€"</f>
        <v>Kapital = 2320€, Zinsen = 29€</v>
      </c>
      <c r="F9">
        <f>ROUND(C9/D9,4)</f>
        <v>0.0125</v>
      </c>
      <c r="G9" t="str">
        <f>"K = "&amp;D9&amp;", Z ="&amp;C9</f>
        <v>K = 2320, Z =29</v>
      </c>
      <c r="H9" t="str">
        <f>"p% = Z : K = "&amp;C9&amp;" : "&amp;D9&amp;" = "&amp;F9&amp;" = "&amp;F9*100&amp;"%"</f>
        <v>p% = Z : K = 29 : 2320 = 0,0125 = 1,25%</v>
      </c>
      <c r="M9" s="2"/>
    </row>
    <row r="10" spans="1:13" ht="15">
      <c r="A10">
        <f t="shared" si="0"/>
        <v>3</v>
      </c>
      <c r="B10" t="s">
        <v>18</v>
      </c>
      <c r="C10">
        <f ca="1">ROUND(RAND()*15+1,1)</f>
        <v>5.9</v>
      </c>
      <c r="D10">
        <f ca="1">ROUND(RAND()*55+1,0)*10</f>
        <v>90</v>
      </c>
      <c r="E10" t="str">
        <f>"Zinsen = "&amp;D10&amp;"€, Zinssatz = "&amp;C10&amp;"%"</f>
        <v>Zinsen = 90€, Zinssatz = 5,9%</v>
      </c>
      <c r="F10">
        <f>ROUND(D10/C10*100,2)</f>
        <v>1525.42</v>
      </c>
      <c r="G10" t="str">
        <f>"Z = "&amp;D10&amp;", p% ="&amp;C10&amp;"%"</f>
        <v>Z = 90, p% =5,9%</v>
      </c>
      <c r="H10" t="str">
        <f>"K = Z : p% = "&amp;D10&amp;" : "&amp;C10&amp;"% = "&amp;F10</f>
        <v>K = Z : p% = 90 : 5,9% = 1525,42</v>
      </c>
      <c r="M10" s="2"/>
    </row>
    <row r="11" ht="15">
      <c r="M11" s="2"/>
    </row>
    <row r="12" ht="15">
      <c r="M12" s="2"/>
    </row>
    <row r="13" spans="1:13" ht="15">
      <c r="A13">
        <f ca="1">ROUND(RAND()*9-0.5,0)</f>
        <v>4</v>
      </c>
      <c r="B13" t="s">
        <v>11</v>
      </c>
      <c r="C13">
        <f ca="1">ROUND(RAND()*55+5,0)*10+D13</f>
        <v>1100</v>
      </c>
      <c r="D13">
        <f ca="1">ROUND(RAND()*55+25,0)*10</f>
        <v>530</v>
      </c>
      <c r="E13" t="str">
        <f>"Alter Preis: "&amp;C13&amp;"€, Sonderangebot: "&amp;D13&amp;"€"</f>
        <v>Alter Preis: 1100€, Sonderangebot: 530€</v>
      </c>
      <c r="F13">
        <f>ROUND((C13-D13)/C13,2)</f>
        <v>0.52</v>
      </c>
      <c r="G13" t="str">
        <f>"Rabatt in €: "&amp;C13&amp;"€ - "&amp;D13&amp;"€ = "&amp;ROUND(C13-D13,2)&amp;"€"</f>
        <v>Rabatt in €: 1100€ - 530€ = 570€</v>
      </c>
      <c r="H13" t="str">
        <f>"in %: p% = "&amp;ROUND(C13-D13,2)&amp;"€ : "&amp;C13&amp;"€ = "&amp;F13&amp;" = "&amp;F13*100&amp;"%"</f>
        <v>in %: p% = 570€ : 1100€ = 0,52 = 52%</v>
      </c>
      <c r="M13" s="2"/>
    </row>
    <row r="14" spans="1:13" ht="15">
      <c r="A14">
        <f>MOD(A13+7,9)</f>
        <v>2</v>
      </c>
      <c r="B14" t="s">
        <v>12</v>
      </c>
      <c r="C14">
        <f ca="1">ROUND(RAND()*55+25,0)*10</f>
        <v>730</v>
      </c>
      <c r="D14" s="10">
        <f ca="1">ROUND(RAND()*100+100,0)/100*C14</f>
        <v>1321.3</v>
      </c>
      <c r="E14" t="str">
        <f>"Alter Preis: "&amp;C14&amp;"€, Neuer Preis: "&amp;D14&amp;"€"</f>
        <v>Alter Preis: 730€, Neuer Preis: 1321,3€</v>
      </c>
      <c r="F14">
        <f>ROUND((D14-C14)/C14,2)</f>
        <v>0.81</v>
      </c>
      <c r="G14" t="str">
        <f>"Erhöhung in €: "&amp;D14&amp;"€ - "&amp;C14&amp;"€ = "&amp;ROUND(D14-C14,2)&amp;"€"</f>
        <v>Erhöhung in €: 1321,3€ - 730€ = 591,3€</v>
      </c>
      <c r="H14" t="str">
        <f>"in %: p% = "&amp;ROUND(D14-C14,2)&amp;"€ : "&amp;C14&amp;"€ = "&amp;F14&amp;" = "&amp;F14*100&amp;"%"</f>
        <v>in %: p% = 591,3€ : 730€ = 0,81 = 81%</v>
      </c>
      <c r="M14" s="2"/>
    </row>
    <row r="15" spans="1:13" ht="15">
      <c r="A15">
        <f aca="true" t="shared" si="1" ref="A15:A21">MOD(A14+7,9)</f>
        <v>0</v>
      </c>
      <c r="B15" t="s">
        <v>11</v>
      </c>
      <c r="C15">
        <f ca="1">ROUND(RAND()*55+5,0)*10+D15</f>
        <v>840</v>
      </c>
      <c r="D15">
        <f ca="1">ROUND(RAND()*55+25,0)*10</f>
        <v>530</v>
      </c>
      <c r="E15" t="str">
        <f>"Alter Preis: "&amp;C15&amp;"€, Sonderangebot: "&amp;D15&amp;"€"</f>
        <v>Alter Preis: 840€, Sonderangebot: 530€</v>
      </c>
      <c r="F15">
        <f>ROUND((C15-D15)/C15,2)</f>
        <v>0.37</v>
      </c>
      <c r="G15" t="str">
        <f>"Rabatt in €: "&amp;C15&amp;"€ - "&amp;D15&amp;"€ = "&amp;ROUND(C15-D15,2)&amp;"€"</f>
        <v>Rabatt in €: 840€ - 530€ = 310€</v>
      </c>
      <c r="H15" t="str">
        <f>"in %: p% = "&amp;ROUND(C15-D15,2)&amp;"€ : "&amp;C15&amp;"€ = "&amp;F15&amp;" = "&amp;F15*100&amp;"%"</f>
        <v>in %: p% = 310€ : 840€ = 0,37 = 37%</v>
      </c>
      <c r="M15" s="2"/>
    </row>
    <row r="16" spans="1:13" ht="15">
      <c r="A16">
        <f t="shared" si="1"/>
        <v>7</v>
      </c>
      <c r="B16" t="s">
        <v>12</v>
      </c>
      <c r="C16">
        <f ca="1">ROUND(RAND()*55+25,0)*10</f>
        <v>370</v>
      </c>
      <c r="D16" s="10">
        <f ca="1">ROUND(RAND()*100+100,0)/100*C16</f>
        <v>392.20000000000005</v>
      </c>
      <c r="E16" t="str">
        <f>"Alter Preis: "&amp;C16&amp;"€, Neuer Preis: "&amp;D16&amp;"€"</f>
        <v>Alter Preis: 370€, Neuer Preis: 392,2€</v>
      </c>
      <c r="F16">
        <f>ROUND((D16-C16)/C16,2)</f>
        <v>0.06</v>
      </c>
      <c r="G16" t="str">
        <f>"Erhöhung in €: "&amp;D16&amp;"€ - "&amp;C16&amp;"€ = "&amp;ROUND(D16-C16,2)&amp;"€"</f>
        <v>Erhöhung in €: 392,2€ - 370€ = 22,2€</v>
      </c>
      <c r="H16" t="str">
        <f>"in %: p% = "&amp;ROUND(D16-C16,2)&amp;"€ : "&amp;C16&amp;"€ = "&amp;F16&amp;" = "&amp;F16*100&amp;"%"</f>
        <v>in %: p% = 22,2€ : 370€ = 0,06 = 6%</v>
      </c>
      <c r="M16" s="2"/>
    </row>
    <row r="17" spans="1:13" ht="15">
      <c r="A17">
        <f t="shared" si="1"/>
        <v>5</v>
      </c>
      <c r="B17" t="s">
        <v>11</v>
      </c>
      <c r="C17">
        <f ca="1">ROUND(RAND()*55+5,0)*10+D17</f>
        <v>490</v>
      </c>
      <c r="D17">
        <f ca="1">ROUND(RAND()*55+25,0)*10</f>
        <v>380</v>
      </c>
      <c r="E17" t="str">
        <f>"Alter Preis: "&amp;C17&amp;"€, Sonderangebot: "&amp;D17&amp;"€"</f>
        <v>Alter Preis: 490€, Sonderangebot: 380€</v>
      </c>
      <c r="F17">
        <f>ROUND((C17-D17)/C17,2)</f>
        <v>0.22</v>
      </c>
      <c r="G17" t="str">
        <f>"Rabatt in €: "&amp;C17&amp;"€ - "&amp;D17&amp;"€ = "&amp;ROUND(C17-D17,2)&amp;"€"</f>
        <v>Rabatt in €: 490€ - 380€ = 110€</v>
      </c>
      <c r="H17" t="str">
        <f>"in %: p% = "&amp;ROUND(C17-D17,2)&amp;"€ : "&amp;C17&amp;"€ = "&amp;F17&amp;" = "&amp;F17*100&amp;"%"</f>
        <v>in %: p% = 110€ : 490€ = 0,22 = 22%</v>
      </c>
      <c r="M17" s="2"/>
    </row>
    <row r="18" spans="1:13" ht="15">
      <c r="A18">
        <f t="shared" si="1"/>
        <v>3</v>
      </c>
      <c r="B18" t="s">
        <v>12</v>
      </c>
      <c r="C18">
        <f ca="1">ROUND(RAND()*55+25,0)*10</f>
        <v>630</v>
      </c>
      <c r="D18" s="10">
        <f ca="1">ROUND(RAND()*100+100,0)/100*C18</f>
        <v>957.6</v>
      </c>
      <c r="E18" t="str">
        <f>"Alter Preis: "&amp;C18&amp;"€, Neuer Preis: "&amp;D18&amp;"€"</f>
        <v>Alter Preis: 630€, Neuer Preis: 957,6€</v>
      </c>
      <c r="F18">
        <f>ROUND((D18-C18)/C18,2)</f>
        <v>0.52</v>
      </c>
      <c r="G18" t="str">
        <f>"Erhöhung in €: "&amp;D18&amp;"€ - "&amp;C18&amp;"€ = "&amp;ROUND(D18-C18,2)&amp;"€"</f>
        <v>Erhöhung in €: 957,6€ - 630€ = 327,6€</v>
      </c>
      <c r="H18" t="str">
        <f>"in %: p% = "&amp;ROUND(D18-C18,2)&amp;"€ : "&amp;C18&amp;"€ = "&amp;F18&amp;" = "&amp;F18*100&amp;"%"</f>
        <v>in %: p% = 327,6€ : 630€ = 0,52 = 52%</v>
      </c>
      <c r="M18" s="2"/>
    </row>
    <row r="19" spans="1:13" ht="15">
      <c r="A19">
        <f t="shared" si="1"/>
        <v>1</v>
      </c>
      <c r="B19" t="s">
        <v>11</v>
      </c>
      <c r="C19">
        <f ca="1">ROUND(RAND()*55+5,0)*10+D19</f>
        <v>1340</v>
      </c>
      <c r="D19">
        <f ca="1">ROUND(RAND()*55+25,0)*10</f>
        <v>780</v>
      </c>
      <c r="E19" t="str">
        <f>"Alter Preis: "&amp;C19&amp;"€, Sonderangebot: "&amp;D19&amp;"€"</f>
        <v>Alter Preis: 1340€, Sonderangebot: 780€</v>
      </c>
      <c r="F19">
        <f>ROUND((C19-D19)/C19,2)</f>
        <v>0.42</v>
      </c>
      <c r="G19" t="str">
        <f>"Rabatt in €: "&amp;C19&amp;"€ - "&amp;D19&amp;"€ = "&amp;ROUND(C19-D19,2)&amp;"€"</f>
        <v>Rabatt in €: 1340€ - 780€ = 560€</v>
      </c>
      <c r="H19" t="str">
        <f>"in %: p% = "&amp;ROUND(C19-D19,2)&amp;"€ : "&amp;C19&amp;"€ = "&amp;F19&amp;" = "&amp;F19*100&amp;"%"</f>
        <v>in %: p% = 560€ : 1340€ = 0,42 = 42%</v>
      </c>
      <c r="M19" s="2"/>
    </row>
    <row r="20" spans="1:13" ht="15">
      <c r="A20">
        <f t="shared" si="1"/>
        <v>8</v>
      </c>
      <c r="B20" t="s">
        <v>12</v>
      </c>
      <c r="C20">
        <f ca="1">ROUND(RAND()*55+25,0)*10</f>
        <v>370</v>
      </c>
      <c r="D20" s="10">
        <f ca="1">ROUND(RAND()*100+100,0)/100*C20</f>
        <v>540.1999999999999</v>
      </c>
      <c r="E20" t="str">
        <f>"Alter Preis: "&amp;C20&amp;"€, Neuer Preis: "&amp;D20&amp;"€"</f>
        <v>Alter Preis: 370€, Neuer Preis: 540,2€</v>
      </c>
      <c r="F20">
        <f>ROUND((D20-C20)/C20,2)</f>
        <v>0.46</v>
      </c>
      <c r="G20" t="str">
        <f>"Erhöhung in €: "&amp;D20&amp;"€ - "&amp;C20&amp;"€ = "&amp;ROUND(D20-C20,2)&amp;"€"</f>
        <v>Erhöhung in €: 540,2€ - 370€ = 170,2€</v>
      </c>
      <c r="H20" t="str">
        <f>"in %: p% = "&amp;ROUND(D20-C20,2)&amp;"€ : "&amp;C20&amp;"€ = "&amp;F20&amp;" = "&amp;F20*100&amp;"%"</f>
        <v>in %: p% = 170,2€ : 370€ = 0,46 = 46%</v>
      </c>
      <c r="M20" s="2"/>
    </row>
    <row r="21" spans="1:13" ht="15">
      <c r="A21">
        <f t="shared" si="1"/>
        <v>6</v>
      </c>
      <c r="B21" t="s">
        <v>11</v>
      </c>
      <c r="C21">
        <f ca="1">ROUND(RAND()*55+5,0)*10+D21</f>
        <v>460</v>
      </c>
      <c r="D21">
        <f ca="1">ROUND(RAND()*55+25,0)*10</f>
        <v>320</v>
      </c>
      <c r="E21" t="str">
        <f>"Alter Preis: "&amp;C21&amp;"€, Sonderangebot: "&amp;D21&amp;"€"</f>
        <v>Alter Preis: 460€, Sonderangebot: 320€</v>
      </c>
      <c r="F21">
        <f>ROUND((C21-D21)/C21,2)</f>
        <v>0.3</v>
      </c>
      <c r="G21" t="str">
        <f>"Rabatt in €: "&amp;C21&amp;"€ - "&amp;D21&amp;"€ = "&amp;ROUND(C21-D21,2)&amp;"€"</f>
        <v>Rabatt in €: 460€ - 320€ = 140€</v>
      </c>
      <c r="H21" t="str">
        <f>"in %: p% = "&amp;ROUND(C21-D21,2)&amp;"€ : "&amp;C21&amp;"€ = "&amp;F21&amp;" = "&amp;F21*100&amp;"%"</f>
        <v>in %: p% = 140€ : 460€ = 0,3 = 30%</v>
      </c>
      <c r="M21" s="2"/>
    </row>
    <row r="22" ht="12.75">
      <c r="D22" s="10"/>
    </row>
    <row r="23" spans="2:3" ht="15">
      <c r="B23" s="1"/>
      <c r="C23" s="1"/>
    </row>
    <row r="24" spans="1:9" ht="12.75">
      <c r="A24">
        <f ca="1">ROUND(RAND()*9-0.5,0)</f>
        <v>4</v>
      </c>
      <c r="B24" t="s">
        <v>14</v>
      </c>
      <c r="C24">
        <f ca="1">ROUND(RAND()*55+5,0)*10+D24</f>
        <v>277</v>
      </c>
      <c r="D24">
        <f aca="true" ca="1" t="shared" si="2" ref="D24:D32">ROUND(RAND()*35+1,0)</f>
        <v>17</v>
      </c>
      <c r="E24" t="str">
        <f>"Alter Preis: "&amp;C24&amp;"€, Neuer Preis ist "&amp;D24&amp;"% teurer"</f>
        <v>Alter Preis: 277€, Neuer Preis ist 17% teurer</v>
      </c>
      <c r="F24">
        <f>C24*(1+D24/100)</f>
        <v>324.09</v>
      </c>
      <c r="G24" t="str">
        <f>"Erhöhnung P = G·p% = "&amp;C24&amp;"€ · "&amp;D24&amp;"% = "&amp;ROUND(C24*D24/100,2)&amp;"€"</f>
        <v>Erhöhnung P = G·p% = 277€ · 17% = 47,09€</v>
      </c>
      <c r="H24" t="str">
        <f>"Neuer Preis = Preis + Erhöhung"</f>
        <v>Neuer Preis = Preis + Erhöhung</v>
      </c>
      <c r="I24" t="str">
        <f>"= "&amp;C24&amp;"€ + "&amp;ROUND(C24*D24/100,2)&amp;"€ = "&amp;F24&amp;"€"</f>
        <v>= 277€ + 47,09€ = 324,09€</v>
      </c>
    </row>
    <row r="25" spans="1:9" ht="12.75">
      <c r="A25">
        <f>MOD(A24+7,9)</f>
        <v>2</v>
      </c>
      <c r="B25" t="s">
        <v>14</v>
      </c>
      <c r="C25">
        <f ca="1">ROUND(RAND()*55+25,0)*10</f>
        <v>610</v>
      </c>
      <c r="D25">
        <f ca="1" t="shared" si="2"/>
        <v>22</v>
      </c>
      <c r="E25" t="str">
        <f>"Alter Preis: "&amp;C25&amp;"€, Neuer Preis ist "&amp;D25&amp;"% billiger"</f>
        <v>Alter Preis: 610€, Neuer Preis ist 22% billiger</v>
      </c>
      <c r="F25">
        <f>C25*(1-D25/100)</f>
        <v>475.8</v>
      </c>
      <c r="G25" t="str">
        <f>"Rabatt P = G·p% = "&amp;C25&amp;"€ · "&amp;D25&amp;"% = "&amp;ROUND(C25*D25/100,2)&amp;"€"</f>
        <v>Rabatt P = G·p% = 610€ · 22% = 134,2€</v>
      </c>
      <c r="H25" t="str">
        <f>"Neuer Preis = Preis - Rabatt"</f>
        <v>Neuer Preis = Preis - Rabatt</v>
      </c>
      <c r="I25" t="str">
        <f>"= "&amp;C25&amp;"€ - "&amp;ROUND(C25*D25/100,2)&amp;"€ = "&amp;F25&amp;"€"</f>
        <v>= 610€ - 134,2€ = 475,8€</v>
      </c>
    </row>
    <row r="26" spans="1:9" ht="12.75">
      <c r="A26">
        <f aca="true" t="shared" si="3" ref="A26:A32">MOD(A25+7,9)</f>
        <v>0</v>
      </c>
      <c r="B26" t="s">
        <v>14</v>
      </c>
      <c r="C26">
        <f ca="1">ROUND(RAND()*55+5,0)*10+D26</f>
        <v>412</v>
      </c>
      <c r="D26">
        <f ca="1" t="shared" si="2"/>
        <v>2</v>
      </c>
      <c r="E26" t="str">
        <f>"Alter Preis: "&amp;C26&amp;"€, Neuer Preis ist "&amp;D26&amp;"% teurer"</f>
        <v>Alter Preis: 412€, Neuer Preis ist 2% teurer</v>
      </c>
      <c r="F26">
        <f>C26*(1+D26/100)</f>
        <v>420.24</v>
      </c>
      <c r="G26" t="str">
        <f>"Erhöhnung P = G·p% = "&amp;C26&amp;"€ · "&amp;D26&amp;"% = "&amp;ROUND(C26*D26/100,2)&amp;"€"</f>
        <v>Erhöhnung P = G·p% = 412€ · 2% = 8,24€</v>
      </c>
      <c r="H26" t="str">
        <f>"Neuer Preis = Preis + Erhöhung"</f>
        <v>Neuer Preis = Preis + Erhöhung</v>
      </c>
      <c r="I26" t="str">
        <f>"= "&amp;C26&amp;"€ + "&amp;ROUND(C26*D26/100,2)&amp;"€ = "&amp;F26&amp;"€"</f>
        <v>= 412€ + 8,24€ = 420,24€</v>
      </c>
    </row>
    <row r="27" spans="1:9" ht="12.75">
      <c r="A27">
        <f t="shared" si="3"/>
        <v>7</v>
      </c>
      <c r="B27" t="s">
        <v>14</v>
      </c>
      <c r="C27">
        <f ca="1">ROUND(RAND()*55+25,0)*10</f>
        <v>310</v>
      </c>
      <c r="D27">
        <f ca="1" t="shared" si="2"/>
        <v>35</v>
      </c>
      <c r="E27" t="str">
        <f>"Alter Preis: "&amp;C27&amp;"€, Neuer Preis ist "&amp;D27&amp;"% billiger"</f>
        <v>Alter Preis: 310€, Neuer Preis ist 35% billiger</v>
      </c>
      <c r="F27">
        <f>C27*(1-D27/100)</f>
        <v>201.5</v>
      </c>
      <c r="G27" t="str">
        <f>"Rabatt P = G·p% = "&amp;C27&amp;"€ · "&amp;D27&amp;"% = "&amp;ROUND(C27*D27/100,2)&amp;"€"</f>
        <v>Rabatt P = G·p% = 310€ · 35% = 108,5€</v>
      </c>
      <c r="H27" t="str">
        <f>"Neuer Preis = Preis - Rabatt"</f>
        <v>Neuer Preis = Preis - Rabatt</v>
      </c>
      <c r="I27" t="str">
        <f>"= "&amp;C27&amp;"€ - "&amp;ROUND(C27*D27/100,2)&amp;"€ = "&amp;F27&amp;"€"</f>
        <v>= 310€ - 108,5€ = 201,5€</v>
      </c>
    </row>
    <row r="28" spans="1:9" ht="12.75">
      <c r="A28">
        <f t="shared" si="3"/>
        <v>5</v>
      </c>
      <c r="B28" t="s">
        <v>14</v>
      </c>
      <c r="C28">
        <f ca="1">ROUND(RAND()*55+5,0)*10+D28</f>
        <v>475</v>
      </c>
      <c r="D28">
        <f ca="1" t="shared" si="2"/>
        <v>25</v>
      </c>
      <c r="E28" t="str">
        <f>"Alter Preis: "&amp;C28&amp;"€, Neuer Preis ist "&amp;D28&amp;"% teurer"</f>
        <v>Alter Preis: 475€, Neuer Preis ist 25% teurer</v>
      </c>
      <c r="F28">
        <f>C28*(1+D28/100)</f>
        <v>593.75</v>
      </c>
      <c r="G28" t="str">
        <f>"Erhöhnung P = G·p% = "&amp;C28&amp;"€ · "&amp;D28&amp;"% = "&amp;ROUND(C28*D28/100,2)&amp;"€"</f>
        <v>Erhöhnung P = G·p% = 475€ · 25% = 118,75€</v>
      </c>
      <c r="H28" t="str">
        <f>"Neuer Preis = Preis + Erhöhung"</f>
        <v>Neuer Preis = Preis + Erhöhung</v>
      </c>
      <c r="I28" t="str">
        <f>"= "&amp;C28&amp;"€ + "&amp;ROUND(C28*D28/100,2)&amp;"€ = "&amp;F28&amp;"€"</f>
        <v>= 475€ + 118,75€ = 593,75€</v>
      </c>
    </row>
    <row r="29" spans="1:9" ht="12.75">
      <c r="A29">
        <f t="shared" si="3"/>
        <v>3</v>
      </c>
      <c r="B29" t="s">
        <v>14</v>
      </c>
      <c r="C29">
        <f ca="1">ROUND(RAND()*55+25,0)*10</f>
        <v>530</v>
      </c>
      <c r="D29">
        <f ca="1" t="shared" si="2"/>
        <v>30</v>
      </c>
      <c r="E29" t="str">
        <f>"Alter Preis: "&amp;C29&amp;"€, Neuer Preis ist "&amp;D29&amp;"% billiger"</f>
        <v>Alter Preis: 530€, Neuer Preis ist 30% billiger</v>
      </c>
      <c r="F29">
        <f>C29*(1-D29/100)</f>
        <v>371</v>
      </c>
      <c r="G29" t="str">
        <f>"Rabatt P = G·p% = "&amp;C29&amp;"€ · "&amp;D29&amp;"% = "&amp;ROUND(C29*D29/100,2)&amp;"€"</f>
        <v>Rabatt P = G·p% = 530€ · 30% = 159€</v>
      </c>
      <c r="H29" t="str">
        <f>"Neuer Preis = Preis - Rabatt"</f>
        <v>Neuer Preis = Preis - Rabatt</v>
      </c>
      <c r="I29" t="str">
        <f>"= "&amp;C29&amp;"€ - "&amp;ROUND(C29*D29/100,2)&amp;"€ = "&amp;F29&amp;"€"</f>
        <v>= 530€ - 159€ = 371€</v>
      </c>
    </row>
    <row r="30" spans="1:9" ht="12.75">
      <c r="A30">
        <f t="shared" si="3"/>
        <v>1</v>
      </c>
      <c r="B30" t="s">
        <v>14</v>
      </c>
      <c r="C30">
        <f ca="1">ROUND(RAND()*55+5,0)*10+D30</f>
        <v>551</v>
      </c>
      <c r="D30">
        <f ca="1" t="shared" si="2"/>
        <v>31</v>
      </c>
      <c r="E30" t="str">
        <f>"Alter Preis: "&amp;C30&amp;"€, Neuer Preis ist "&amp;D30&amp;"% teurer"</f>
        <v>Alter Preis: 551€, Neuer Preis ist 31% teurer</v>
      </c>
      <c r="F30">
        <f>C30*(1+D30/100)</f>
        <v>721.8100000000001</v>
      </c>
      <c r="G30" t="str">
        <f>"Erhöhnung P = G·p% = "&amp;C30&amp;"€ · "&amp;D30&amp;"% = "&amp;ROUND(C30*D30/100,2)&amp;"€"</f>
        <v>Erhöhnung P = G·p% = 551€ · 31% = 170,81€</v>
      </c>
      <c r="H30" t="str">
        <f>"Neuer Preis = Preis + Erhöhung"</f>
        <v>Neuer Preis = Preis + Erhöhung</v>
      </c>
      <c r="I30" t="str">
        <f>"= "&amp;C30&amp;"€ + "&amp;ROUND(C30*D30/100,2)&amp;"€ = "&amp;F30&amp;"€"</f>
        <v>= 551€ + 170,81€ = 721,81€</v>
      </c>
    </row>
    <row r="31" spans="1:9" ht="12.75">
      <c r="A31">
        <f t="shared" si="3"/>
        <v>8</v>
      </c>
      <c r="B31" t="s">
        <v>14</v>
      </c>
      <c r="C31">
        <f ca="1">ROUND(RAND()*55+25,0)*10</f>
        <v>700</v>
      </c>
      <c r="D31">
        <f ca="1" t="shared" si="2"/>
        <v>10</v>
      </c>
      <c r="E31" t="str">
        <f>"Alter Preis: "&amp;C31&amp;"€, Neuer Preis ist "&amp;D31&amp;"% billiger"</f>
        <v>Alter Preis: 700€, Neuer Preis ist 10% billiger</v>
      </c>
      <c r="F31">
        <f>C31*(1-D31/100)</f>
        <v>630</v>
      </c>
      <c r="G31" t="str">
        <f>"Rabatt P = G·p% = "&amp;C31&amp;"€ · "&amp;D31&amp;"% = "&amp;ROUND(C31*D31/100,2)&amp;"€"</f>
        <v>Rabatt P = G·p% = 700€ · 10% = 70€</v>
      </c>
      <c r="H31" t="str">
        <f>"Neuer Preis = Preis - Rabatt"</f>
        <v>Neuer Preis = Preis - Rabatt</v>
      </c>
      <c r="I31" t="str">
        <f>"= "&amp;C31&amp;"€ - "&amp;ROUND(C31*D31/100,2)&amp;"€ = "&amp;F31&amp;"€"</f>
        <v>= 700€ - 70€ = 630€</v>
      </c>
    </row>
    <row r="32" spans="1:9" ht="12.75">
      <c r="A32">
        <f t="shared" si="3"/>
        <v>6</v>
      </c>
      <c r="B32" t="s">
        <v>14</v>
      </c>
      <c r="C32">
        <f ca="1">ROUND(RAND()*55+5,0)*10+D32</f>
        <v>423</v>
      </c>
      <c r="D32">
        <f ca="1" t="shared" si="2"/>
        <v>33</v>
      </c>
      <c r="E32" t="str">
        <f>"Alter Preis: "&amp;C32&amp;"€, Neuer Preis ist "&amp;D32&amp;"% teurer"</f>
        <v>Alter Preis: 423€, Neuer Preis ist 33% teurer</v>
      </c>
      <c r="F32">
        <f>C32*(1+D32/100)</f>
        <v>562.59</v>
      </c>
      <c r="G32" t="str">
        <f>"Erhöhnung P = G·p% = "&amp;C32&amp;"€ · "&amp;D32&amp;"% = "&amp;ROUND(C32*D32/100,2)&amp;"€"</f>
        <v>Erhöhnung P = G·p% = 423€ · 33% = 139,59€</v>
      </c>
      <c r="H32" t="str">
        <f>"Neuer Preis = Preis + Erhöhung"</f>
        <v>Neuer Preis = Preis + Erhöhung</v>
      </c>
      <c r="I32" t="str">
        <f>"= "&amp;C32&amp;"€ + "&amp;ROUND(C32*D32/100,2)&amp;"€ = "&amp;F32&amp;"€"</f>
        <v>= 423€ + 139,59€ = 562,59€</v>
      </c>
    </row>
    <row r="34" spans="2:5" ht="15">
      <c r="B34" s="1"/>
      <c r="C34" s="1"/>
      <c r="E34" t="s">
        <v>15</v>
      </c>
    </row>
    <row r="35" spans="2:3" ht="15">
      <c r="B35" s="1"/>
      <c r="C35" s="1"/>
    </row>
    <row r="36" spans="2:5" ht="15">
      <c r="B36" s="1"/>
      <c r="C36" s="1">
        <f ca="1">ROUND(RAND()*7+0.5,0)</f>
        <v>7</v>
      </c>
      <c r="D36">
        <v>1</v>
      </c>
      <c r="E36">
        <v>2</v>
      </c>
    </row>
    <row r="37" spans="2:5" ht="15">
      <c r="B37" s="1"/>
      <c r="C37" s="1">
        <f aca="true" ca="1" t="shared" si="4" ref="C37:C51">ROUND(RAND()*7+0.5,0)</f>
        <v>2</v>
      </c>
      <c r="D37">
        <v>2</v>
      </c>
      <c r="E37">
        <v>4</v>
      </c>
    </row>
    <row r="38" spans="2:5" ht="15">
      <c r="B38" s="1"/>
      <c r="C38" s="1">
        <f ca="1" t="shared" si="4"/>
        <v>3</v>
      </c>
      <c r="D38">
        <v>3</v>
      </c>
      <c r="E38">
        <v>5</v>
      </c>
    </row>
    <row r="39" spans="2:5" ht="15">
      <c r="B39" s="1"/>
      <c r="C39" s="1">
        <f ca="1" t="shared" si="4"/>
        <v>2</v>
      </c>
      <c r="D39">
        <v>4</v>
      </c>
      <c r="E39">
        <v>10</v>
      </c>
    </row>
    <row r="40" spans="3:5" ht="15">
      <c r="C40" s="1">
        <f ca="1" t="shared" si="4"/>
        <v>6</v>
      </c>
      <c r="D40">
        <v>5</v>
      </c>
      <c r="E40">
        <v>20</v>
      </c>
    </row>
    <row r="41" spans="2:5" ht="15">
      <c r="B41" s="2"/>
      <c r="C41" s="1">
        <f ca="1" t="shared" si="4"/>
        <v>1</v>
      </c>
      <c r="D41">
        <v>6</v>
      </c>
      <c r="E41">
        <v>25</v>
      </c>
    </row>
    <row r="42" spans="3:5" ht="15">
      <c r="C42" s="1">
        <f ca="1" t="shared" si="4"/>
        <v>6</v>
      </c>
      <c r="D42">
        <v>7</v>
      </c>
      <c r="E42">
        <v>50</v>
      </c>
    </row>
    <row r="43" spans="2:3" ht="15">
      <c r="B43" s="1"/>
      <c r="C43" s="1">
        <f ca="1" t="shared" si="4"/>
        <v>2</v>
      </c>
    </row>
    <row r="44" spans="2:3" ht="15">
      <c r="B44" s="1"/>
      <c r="C44" s="1">
        <f ca="1" t="shared" si="4"/>
        <v>7</v>
      </c>
    </row>
    <row r="45" spans="2:3" ht="15">
      <c r="B45" s="1"/>
      <c r="C45" s="1">
        <f ca="1" t="shared" si="4"/>
        <v>5</v>
      </c>
    </row>
    <row r="46" spans="2:3" ht="15">
      <c r="B46" s="1"/>
      <c r="C46" s="1">
        <f ca="1" t="shared" si="4"/>
        <v>6</v>
      </c>
    </row>
    <row r="47" spans="2:3" ht="15">
      <c r="B47" s="1"/>
      <c r="C47" s="1">
        <f ca="1" t="shared" si="4"/>
        <v>7</v>
      </c>
    </row>
    <row r="48" spans="2:3" ht="15">
      <c r="B48" s="1"/>
      <c r="C48" s="1">
        <f ca="1" t="shared" si="4"/>
        <v>5</v>
      </c>
    </row>
    <row r="49" spans="2:3" ht="15">
      <c r="B49" s="1"/>
      <c r="C49" s="1">
        <f ca="1" t="shared" si="4"/>
        <v>2</v>
      </c>
    </row>
    <row r="50" ht="15">
      <c r="C50" s="1">
        <f ca="1" t="shared" si="4"/>
        <v>6</v>
      </c>
    </row>
    <row r="51" spans="2:3" ht="15">
      <c r="B51" s="2"/>
      <c r="C51" s="1">
        <f ca="1" t="shared" si="4"/>
        <v>5</v>
      </c>
    </row>
    <row r="53" spans="2:3" ht="15">
      <c r="B53" s="1"/>
      <c r="C53" s="1"/>
    </row>
    <row r="54" spans="2:3" ht="15">
      <c r="B54" s="1"/>
      <c r="C54" s="1"/>
    </row>
    <row r="55" spans="2:3" ht="15">
      <c r="B55" s="1"/>
      <c r="C55" s="1"/>
    </row>
    <row r="56" spans="1:13" ht="12.75">
      <c r="A56">
        <f ca="1">ROUND(RAND()*9-0.5,0)</f>
        <v>8</v>
      </c>
      <c r="B56" t="str">
        <f>VLOOKUP(M56,$A$66:$B$74,2,FALSE)&amp;" legt "&amp;C56&amp;"€ zu einem Zinssatz"</f>
        <v>Herr Jacobs legt 2230€ zu einem Zinssatz</v>
      </c>
      <c r="C56">
        <f ca="1">ROUND(RAND()*850+100,0)*10</f>
        <v>2230</v>
      </c>
      <c r="D56">
        <f ca="1">ROUND(RAND()*15+5,0)</f>
        <v>8</v>
      </c>
      <c r="E56">
        <f ca="1">ROUND(RAND()*3+2,0)</f>
        <v>3</v>
      </c>
      <c r="F56" t="str">
        <f>"von "&amp;E56&amp;"% an. Wieviel Geld hat er nach "&amp;D56&amp;" Jahren?"</f>
        <v>von 3% an. Wieviel Geld hat er nach 8 Jahren?</v>
      </c>
      <c r="G56">
        <f>ROUND(C56*(1+E56/100)^D56,2)</f>
        <v>2824.9</v>
      </c>
      <c r="H56" t="str">
        <f>"K = "&amp;C56&amp;"€, p% = "&amp;E56&amp;"%, Zeitraum = "&amp;D56&amp;" Jahre."</f>
        <v>K = 2230€, p% = 3%, Zeitraum = 8 Jahre.</v>
      </c>
      <c r="I56" t="str">
        <f>"Geld = "&amp;$C56&amp;"€ · "&amp;1+$E56/100</f>
        <v>Geld = 2230€ · 1,03</v>
      </c>
      <c r="J56" t="str">
        <f aca="true" t="shared" si="5" ref="J56:J64">" = "&amp;$G56&amp;"€"</f>
        <v> = 2824,9€</v>
      </c>
      <c r="M56">
        <f aca="true" ca="1" t="shared" si="6" ref="M56:M64">ROUND(RAND()*8,0)</f>
        <v>4</v>
      </c>
    </row>
    <row r="57" spans="1:13" ht="12.75">
      <c r="A57">
        <f>MOD(A56+7,9)</f>
        <v>6</v>
      </c>
      <c r="B57" t="str">
        <f aca="true" t="shared" si="7" ref="B57:B64">VLOOKUP(M57,$A$66:$B$74,2,FALSE)&amp;" legt "&amp;C57&amp;"€ zu einem Zinssatz"</f>
        <v>Herr Weiß legt 6670€ zu einem Zinssatz</v>
      </c>
      <c r="C57">
        <f aca="true" ca="1" t="shared" si="8" ref="C57:C64">ROUND(RAND()*850+100,0)*10</f>
        <v>6670</v>
      </c>
      <c r="D57">
        <f aca="true" ca="1" t="shared" si="9" ref="D57:D64">ROUND(RAND()*15+5,0)</f>
        <v>18</v>
      </c>
      <c r="E57">
        <f aca="true" ca="1" t="shared" si="10" ref="E57:E64">ROUND(RAND()*3+2,0)</f>
        <v>3</v>
      </c>
      <c r="F57" t="str">
        <f aca="true" t="shared" si="11" ref="F57:F64">"von "&amp;E57&amp;"% an. Wieviel Geld hat er nach "&amp;D57&amp;" Jahren?"</f>
        <v>von 3% an. Wieviel Geld hat er nach 18 Jahren?</v>
      </c>
      <c r="G57">
        <f aca="true" t="shared" si="12" ref="G57:G64">ROUND(C57*(1+E57/100)^D57,2)</f>
        <v>11355.23</v>
      </c>
      <c r="H57" t="str">
        <f aca="true" t="shared" si="13" ref="H57:H64">"K = "&amp;C57&amp;"€, p% = "&amp;E57&amp;"%, Zeitraum = "&amp;D57&amp;" Jahre."</f>
        <v>K = 6670€, p% = 3%, Zeitraum = 18 Jahre.</v>
      </c>
      <c r="I57" t="str">
        <f aca="true" t="shared" si="14" ref="I57:I64">"Geld = "&amp;$C57&amp;"€ · "&amp;1+$E57/100</f>
        <v>Geld = 6670€ · 1,03</v>
      </c>
      <c r="J57" t="str">
        <f t="shared" si="5"/>
        <v> = 11355,23€</v>
      </c>
      <c r="M57">
        <f ca="1" t="shared" si="6"/>
        <v>8</v>
      </c>
    </row>
    <row r="58" spans="1:13" ht="12.75">
      <c r="A58">
        <f aca="true" t="shared" si="15" ref="A58:A64">MOD(A57+7,9)</f>
        <v>4</v>
      </c>
      <c r="B58" t="str">
        <f t="shared" si="7"/>
        <v>Herr Meier legt 3940€ zu einem Zinssatz</v>
      </c>
      <c r="C58">
        <f ca="1" t="shared" si="8"/>
        <v>3940</v>
      </c>
      <c r="D58">
        <f ca="1" t="shared" si="9"/>
        <v>17</v>
      </c>
      <c r="E58">
        <f ca="1" t="shared" si="10"/>
        <v>4</v>
      </c>
      <c r="F58" t="str">
        <f t="shared" si="11"/>
        <v>von 4% an. Wieviel Geld hat er nach 17 Jahren?</v>
      </c>
      <c r="G58">
        <f t="shared" si="12"/>
        <v>7674.73</v>
      </c>
      <c r="H58" t="str">
        <f t="shared" si="13"/>
        <v>K = 3940€, p% = 4%, Zeitraum = 17 Jahre.</v>
      </c>
      <c r="I58" t="str">
        <f t="shared" si="14"/>
        <v>Geld = 3940€ · 1,04</v>
      </c>
      <c r="J58" t="str">
        <f t="shared" si="5"/>
        <v> = 7674,73€</v>
      </c>
      <c r="M58">
        <f ca="1" t="shared" si="6"/>
        <v>1</v>
      </c>
    </row>
    <row r="59" spans="1:13" ht="12.75">
      <c r="A59">
        <f t="shared" si="15"/>
        <v>2</v>
      </c>
      <c r="B59" t="str">
        <f t="shared" si="7"/>
        <v>Herr Becker legt 8240€ zu einem Zinssatz</v>
      </c>
      <c r="C59">
        <f ca="1" t="shared" si="8"/>
        <v>8240</v>
      </c>
      <c r="D59">
        <f ca="1" t="shared" si="9"/>
        <v>20</v>
      </c>
      <c r="E59">
        <f ca="1" t="shared" si="10"/>
        <v>5</v>
      </c>
      <c r="F59" t="str">
        <f t="shared" si="11"/>
        <v>von 5% an. Wieviel Geld hat er nach 20 Jahren?</v>
      </c>
      <c r="G59">
        <f t="shared" si="12"/>
        <v>21863.17</v>
      </c>
      <c r="H59" t="str">
        <f t="shared" si="13"/>
        <v>K = 8240€, p% = 5%, Zeitraum = 20 Jahre.</v>
      </c>
      <c r="I59" t="str">
        <f t="shared" si="14"/>
        <v>Geld = 8240€ · 1,05</v>
      </c>
      <c r="J59" t="str">
        <f t="shared" si="5"/>
        <v> = 21863,17€</v>
      </c>
      <c r="M59">
        <f ca="1" t="shared" si="6"/>
        <v>2</v>
      </c>
    </row>
    <row r="60" spans="1:13" ht="12.75">
      <c r="A60">
        <f t="shared" si="15"/>
        <v>0</v>
      </c>
      <c r="B60" t="str">
        <f t="shared" si="7"/>
        <v>Herr Müller legt 1130€ zu einem Zinssatz</v>
      </c>
      <c r="C60">
        <f ca="1" t="shared" si="8"/>
        <v>1130</v>
      </c>
      <c r="D60">
        <f ca="1" t="shared" si="9"/>
        <v>16</v>
      </c>
      <c r="E60">
        <f ca="1" t="shared" si="10"/>
        <v>4</v>
      </c>
      <c r="F60" t="str">
        <f t="shared" si="11"/>
        <v>von 4% an. Wieviel Geld hat er nach 16 Jahren?</v>
      </c>
      <c r="G60">
        <f t="shared" si="12"/>
        <v>2116.47</v>
      </c>
      <c r="H60" t="str">
        <f t="shared" si="13"/>
        <v>K = 1130€, p% = 4%, Zeitraum = 16 Jahre.</v>
      </c>
      <c r="I60" t="str">
        <f t="shared" si="14"/>
        <v>Geld = 1130€ · 1,04</v>
      </c>
      <c r="J60" t="str">
        <f t="shared" si="5"/>
        <v> = 2116,47€</v>
      </c>
      <c r="M60">
        <f ca="1" t="shared" si="6"/>
        <v>3</v>
      </c>
    </row>
    <row r="61" spans="1:13" ht="12.75">
      <c r="A61">
        <f t="shared" si="15"/>
        <v>7</v>
      </c>
      <c r="B61" t="str">
        <f t="shared" si="7"/>
        <v>Herr Becker legt 4150€ zu einem Zinssatz</v>
      </c>
      <c r="C61">
        <f ca="1" t="shared" si="8"/>
        <v>4150</v>
      </c>
      <c r="D61">
        <f ca="1" t="shared" si="9"/>
        <v>15</v>
      </c>
      <c r="E61">
        <f ca="1" t="shared" si="10"/>
        <v>5</v>
      </c>
      <c r="F61" t="str">
        <f t="shared" si="11"/>
        <v>von 5% an. Wieviel Geld hat er nach 15 Jahren?</v>
      </c>
      <c r="G61">
        <f t="shared" si="12"/>
        <v>8627.55</v>
      </c>
      <c r="H61" t="str">
        <f t="shared" si="13"/>
        <v>K = 4150€, p% = 5%, Zeitraum = 15 Jahre.</v>
      </c>
      <c r="I61" t="str">
        <f t="shared" si="14"/>
        <v>Geld = 4150€ · 1,05</v>
      </c>
      <c r="J61" t="str">
        <f t="shared" si="5"/>
        <v> = 8627,55€</v>
      </c>
      <c r="M61">
        <f ca="1" t="shared" si="6"/>
        <v>2</v>
      </c>
    </row>
    <row r="62" spans="1:13" ht="12.75">
      <c r="A62">
        <f t="shared" si="15"/>
        <v>5</v>
      </c>
      <c r="B62" t="str">
        <f t="shared" si="7"/>
        <v>Herr Lang legt 5460€ zu einem Zinssatz</v>
      </c>
      <c r="C62">
        <f ca="1" t="shared" si="8"/>
        <v>5460</v>
      </c>
      <c r="D62">
        <f ca="1" t="shared" si="9"/>
        <v>6</v>
      </c>
      <c r="E62">
        <f ca="1" t="shared" si="10"/>
        <v>3</v>
      </c>
      <c r="F62" t="str">
        <f t="shared" si="11"/>
        <v>von 3% an. Wieviel Geld hat er nach 6 Jahren?</v>
      </c>
      <c r="G62">
        <f t="shared" si="12"/>
        <v>6519.53</v>
      </c>
      <c r="H62" t="str">
        <f t="shared" si="13"/>
        <v>K = 5460€, p% = 3%, Zeitraum = 6 Jahre.</v>
      </c>
      <c r="I62" t="str">
        <f t="shared" si="14"/>
        <v>Geld = 5460€ · 1,03</v>
      </c>
      <c r="J62" t="str">
        <f t="shared" si="5"/>
        <v> = 6519,53€</v>
      </c>
      <c r="M62">
        <f ca="1" t="shared" si="6"/>
        <v>5</v>
      </c>
    </row>
    <row r="63" spans="1:13" ht="12.75">
      <c r="A63">
        <f t="shared" si="15"/>
        <v>3</v>
      </c>
      <c r="B63" t="str">
        <f t="shared" si="7"/>
        <v>Herr Braun legt 3240€ zu einem Zinssatz</v>
      </c>
      <c r="C63">
        <f ca="1" t="shared" si="8"/>
        <v>3240</v>
      </c>
      <c r="D63">
        <f ca="1" t="shared" si="9"/>
        <v>12</v>
      </c>
      <c r="E63">
        <f ca="1" t="shared" si="10"/>
        <v>3</v>
      </c>
      <c r="F63" t="str">
        <f t="shared" si="11"/>
        <v>von 3% an. Wieviel Geld hat er nach 12 Jahren?</v>
      </c>
      <c r="G63">
        <f t="shared" si="12"/>
        <v>4619.47</v>
      </c>
      <c r="H63" t="str">
        <f t="shared" si="13"/>
        <v>K = 3240€, p% = 3%, Zeitraum = 12 Jahre.</v>
      </c>
      <c r="I63" t="str">
        <f t="shared" si="14"/>
        <v>Geld = 3240€ · 1,03</v>
      </c>
      <c r="J63" t="str">
        <f t="shared" si="5"/>
        <v> = 4619,47€</v>
      </c>
      <c r="M63">
        <f ca="1" t="shared" si="6"/>
        <v>7</v>
      </c>
    </row>
    <row r="64" spans="1:13" ht="12.75">
      <c r="A64">
        <f t="shared" si="15"/>
        <v>1</v>
      </c>
      <c r="B64" t="str">
        <f t="shared" si="7"/>
        <v>Herr Braun legt 3660€ zu einem Zinssatz</v>
      </c>
      <c r="C64">
        <f ca="1" t="shared" si="8"/>
        <v>3660</v>
      </c>
      <c r="D64">
        <f ca="1" t="shared" si="9"/>
        <v>20</v>
      </c>
      <c r="E64">
        <f ca="1" t="shared" si="10"/>
        <v>5</v>
      </c>
      <c r="F64" t="str">
        <f t="shared" si="11"/>
        <v>von 5% an. Wieviel Geld hat er nach 20 Jahren?</v>
      </c>
      <c r="G64">
        <f t="shared" si="12"/>
        <v>9711.07</v>
      </c>
      <c r="H64" t="str">
        <f t="shared" si="13"/>
        <v>K = 3660€, p% = 5%, Zeitraum = 20 Jahre.</v>
      </c>
      <c r="I64" t="str">
        <f t="shared" si="14"/>
        <v>Geld = 3660€ · 1,05</v>
      </c>
      <c r="J64" t="str">
        <f t="shared" si="5"/>
        <v> = 9711,07€</v>
      </c>
      <c r="M64">
        <f ca="1" t="shared" si="6"/>
        <v>7</v>
      </c>
    </row>
    <row r="65" spans="2:3" ht="15">
      <c r="B65" s="1"/>
      <c r="C65" s="1"/>
    </row>
    <row r="66" spans="1:3" ht="15">
      <c r="A66">
        <v>0</v>
      </c>
      <c r="B66" s="1" t="s">
        <v>20</v>
      </c>
      <c r="C66" s="1"/>
    </row>
    <row r="67" spans="1:3" ht="15">
      <c r="A67">
        <v>1</v>
      </c>
      <c r="B67" s="1" t="s">
        <v>25</v>
      </c>
      <c r="C67" s="1"/>
    </row>
    <row r="68" spans="1:3" ht="15">
      <c r="A68">
        <v>2</v>
      </c>
      <c r="B68" s="1" t="s">
        <v>21</v>
      </c>
      <c r="C68" s="1"/>
    </row>
    <row r="69" spans="1:3" ht="15">
      <c r="A69">
        <v>3</v>
      </c>
      <c r="B69" s="1" t="s">
        <v>26</v>
      </c>
      <c r="C69" s="1"/>
    </row>
    <row r="70" spans="1:2" ht="15">
      <c r="A70">
        <v>4</v>
      </c>
      <c r="B70" s="1" t="s">
        <v>22</v>
      </c>
    </row>
    <row r="71" spans="1:2" ht="15">
      <c r="A71">
        <v>5</v>
      </c>
      <c r="B71" s="11" t="s">
        <v>27</v>
      </c>
    </row>
    <row r="72" spans="1:2" ht="15">
      <c r="A72">
        <v>6</v>
      </c>
      <c r="B72" s="11" t="s">
        <v>23</v>
      </c>
    </row>
    <row r="73" spans="1:3" ht="15">
      <c r="A73">
        <v>7</v>
      </c>
      <c r="B73" s="1" t="s">
        <v>28</v>
      </c>
      <c r="C73" s="1"/>
    </row>
    <row r="74" spans="1:3" ht="15">
      <c r="A74">
        <v>8</v>
      </c>
      <c r="B74" s="1" t="s">
        <v>24</v>
      </c>
      <c r="C74" s="1"/>
    </row>
    <row r="75" spans="2:3" ht="15">
      <c r="B75" s="1"/>
      <c r="C75" s="1"/>
    </row>
    <row r="76" spans="2:3" ht="15">
      <c r="B76" s="1"/>
      <c r="C76" s="1"/>
    </row>
    <row r="77" spans="1:15" ht="12.75">
      <c r="A77">
        <f ca="1">ROUND(RAND()*9-0.5,0)</f>
        <v>8</v>
      </c>
      <c r="B77" t="str">
        <f aca="true" t="shared" si="16" ref="B77:B85">VLOOKUP(O77,$A$66:$B$74,2,FALSE)&amp;" überzieht sein Konto vom "</f>
        <v>Herr Becker überzieht sein Konto vom </v>
      </c>
      <c r="C77">
        <f ca="1">ROUND(RAND()*85+10,0)*10</f>
        <v>820</v>
      </c>
      <c r="D77" s="12">
        <f ca="1">ROUND(RAND()*90+5,0)</f>
        <v>81</v>
      </c>
      <c r="E77" s="12">
        <f ca="1">ROUND(RAND()*200+5,0)+D77</f>
        <v>223</v>
      </c>
      <c r="F77">
        <f>DAYS360(D77,E77)</f>
        <v>139</v>
      </c>
      <c r="G77">
        <f ca="1">ROUND(RAND()*5+10,1)</f>
        <v>12</v>
      </c>
      <c r="H77" t="str">
        <f>"um "&amp;C77&amp;"€. Wie viel Überziehungszinsen muss er"</f>
        <v>um 820€. Wie viel Überziehungszinsen muss er</v>
      </c>
      <c r="I77" t="str">
        <f>"bei einem Zinssatz von "&amp;G77&amp;"% zahlen?"</f>
        <v>bei einem Zinssatz von 12% zahlen?</v>
      </c>
      <c r="J77">
        <f>ROUND(C77*G77/100/360*F77,2)</f>
        <v>37.99</v>
      </c>
      <c r="K77" t="str">
        <f>"Zeitraum = "&amp;F77&amp;" Tage"</f>
        <v>Zeitraum = 139 Tage</v>
      </c>
      <c r="L77" t="s">
        <v>30</v>
      </c>
      <c r="M77" t="str">
        <f>" = "&amp;C77&amp;"€ · "&amp;G77&amp;"% :360 · "&amp;F77</f>
        <v> = 820€ · 12% :360 · 139</v>
      </c>
      <c r="N77" t="str">
        <f aca="true" t="shared" si="17" ref="N77:N85">" = "&amp;$J77&amp;"€"</f>
        <v> = 37,99€</v>
      </c>
      <c r="O77">
        <f aca="true" ca="1" t="shared" si="18" ref="O77:O85">ROUND(RAND()*8,0)</f>
        <v>2</v>
      </c>
    </row>
    <row r="78" spans="1:15" ht="12.75">
      <c r="A78">
        <f>MOD(A77+7,9)</f>
        <v>6</v>
      </c>
      <c r="B78" t="str">
        <f t="shared" si="16"/>
        <v>Herr Meier überzieht sein Konto vom </v>
      </c>
      <c r="C78">
        <f aca="true" ca="1" t="shared" si="19" ref="C78:C85">ROUND(RAND()*85+10,0)*10</f>
        <v>420</v>
      </c>
      <c r="D78" s="12">
        <f aca="true" ca="1" t="shared" si="20" ref="D78:D85">ROUND(RAND()*90+5,0)</f>
        <v>8</v>
      </c>
      <c r="E78" s="12">
        <f aca="true" ca="1" t="shared" si="21" ref="E78:E85">ROUND(RAND()*200+5,0)+D78</f>
        <v>197</v>
      </c>
      <c r="F78">
        <f aca="true" t="shared" si="22" ref="F78:F85">DAYS360(D78,E78)</f>
        <v>187</v>
      </c>
      <c r="G78">
        <f aca="true" ca="1" t="shared" si="23" ref="G78:G85">ROUND(RAND()*5+10,1)</f>
        <v>11.6</v>
      </c>
      <c r="H78" t="str">
        <f aca="true" t="shared" si="24" ref="H78:H85">"um "&amp;C78&amp;"€. Wie viel Überziehungszinsen muss er"</f>
        <v>um 420€. Wie viel Überziehungszinsen muss er</v>
      </c>
      <c r="I78" t="str">
        <f aca="true" t="shared" si="25" ref="I78:I85">"bei einem Zinssatz von "&amp;G78&amp;"% zahlen?"</f>
        <v>bei einem Zinssatz von 11,6% zahlen?</v>
      </c>
      <c r="J78">
        <f aca="true" t="shared" si="26" ref="J78:J85">ROUND(C78*G78/100/360*F78,2)</f>
        <v>25.31</v>
      </c>
      <c r="K78" t="str">
        <f aca="true" t="shared" si="27" ref="K78:K85">"Zeitraum = "&amp;F78&amp;" Tage"</f>
        <v>Zeitraum = 187 Tage</v>
      </c>
      <c r="L78" t="s">
        <v>30</v>
      </c>
      <c r="M78" t="str">
        <f aca="true" t="shared" si="28" ref="M78:M85">" = "&amp;C78&amp;"€ · "&amp;G78&amp;"% :360 · "&amp;F78</f>
        <v> = 420€ · 11,6% :360 · 187</v>
      </c>
      <c r="N78" t="str">
        <f t="shared" si="17"/>
        <v> = 25,31€</v>
      </c>
      <c r="O78">
        <f ca="1" t="shared" si="18"/>
        <v>1</v>
      </c>
    </row>
    <row r="79" spans="1:15" ht="12.75">
      <c r="A79">
        <f aca="true" t="shared" si="29" ref="A79:A85">MOD(A78+7,9)</f>
        <v>4</v>
      </c>
      <c r="B79" t="str">
        <f t="shared" si="16"/>
        <v>Herr Braun überzieht sein Konto vom </v>
      </c>
      <c r="C79">
        <f ca="1" t="shared" si="19"/>
        <v>640</v>
      </c>
      <c r="D79" s="12">
        <f ca="1" t="shared" si="20"/>
        <v>39</v>
      </c>
      <c r="E79" s="12">
        <f ca="1" t="shared" si="21"/>
        <v>120</v>
      </c>
      <c r="F79">
        <f t="shared" si="22"/>
        <v>81</v>
      </c>
      <c r="G79">
        <f ca="1" t="shared" si="23"/>
        <v>12.7</v>
      </c>
      <c r="H79" t="str">
        <f t="shared" si="24"/>
        <v>um 640€. Wie viel Überziehungszinsen muss er</v>
      </c>
      <c r="I79" t="str">
        <f t="shared" si="25"/>
        <v>bei einem Zinssatz von 12,7% zahlen?</v>
      </c>
      <c r="J79">
        <f t="shared" si="26"/>
        <v>18.29</v>
      </c>
      <c r="K79" t="str">
        <f t="shared" si="27"/>
        <v>Zeitraum = 81 Tage</v>
      </c>
      <c r="L79" t="s">
        <v>30</v>
      </c>
      <c r="M79" t="str">
        <f t="shared" si="28"/>
        <v> = 640€ · 12,7% :360 · 81</v>
      </c>
      <c r="N79" t="str">
        <f t="shared" si="17"/>
        <v> = 18,29€</v>
      </c>
      <c r="O79">
        <f ca="1" t="shared" si="18"/>
        <v>7</v>
      </c>
    </row>
    <row r="80" spans="1:15" ht="12.75">
      <c r="A80">
        <f t="shared" si="29"/>
        <v>2</v>
      </c>
      <c r="B80" t="str">
        <f t="shared" si="16"/>
        <v>Herr Meier überzieht sein Konto vom </v>
      </c>
      <c r="C80">
        <f ca="1" t="shared" si="19"/>
        <v>170</v>
      </c>
      <c r="D80" s="12">
        <f ca="1" t="shared" si="20"/>
        <v>39</v>
      </c>
      <c r="E80" s="12">
        <f ca="1" t="shared" si="21"/>
        <v>49</v>
      </c>
      <c r="F80">
        <f t="shared" si="22"/>
        <v>10</v>
      </c>
      <c r="G80">
        <f ca="1" t="shared" si="23"/>
        <v>14.4</v>
      </c>
      <c r="H80" t="str">
        <f t="shared" si="24"/>
        <v>um 170€. Wie viel Überziehungszinsen muss er</v>
      </c>
      <c r="I80" t="str">
        <f t="shared" si="25"/>
        <v>bei einem Zinssatz von 14,4% zahlen?</v>
      </c>
      <c r="J80">
        <f t="shared" si="26"/>
        <v>0.68</v>
      </c>
      <c r="K80" t="str">
        <f t="shared" si="27"/>
        <v>Zeitraum = 10 Tage</v>
      </c>
      <c r="L80" t="s">
        <v>30</v>
      </c>
      <c r="M80" t="str">
        <f t="shared" si="28"/>
        <v> = 170€ · 14,4% :360 · 10</v>
      </c>
      <c r="N80" t="str">
        <f t="shared" si="17"/>
        <v> = 0,68€</v>
      </c>
      <c r="O80">
        <f ca="1" t="shared" si="18"/>
        <v>1</v>
      </c>
    </row>
    <row r="81" spans="1:15" ht="12.75">
      <c r="A81">
        <f t="shared" si="29"/>
        <v>0</v>
      </c>
      <c r="B81" t="str">
        <f t="shared" si="16"/>
        <v>Herr Braun überzieht sein Konto vom </v>
      </c>
      <c r="C81">
        <f ca="1" t="shared" si="19"/>
        <v>170</v>
      </c>
      <c r="D81" s="12">
        <f ca="1" t="shared" si="20"/>
        <v>17</v>
      </c>
      <c r="E81" s="12">
        <f ca="1" t="shared" si="21"/>
        <v>172</v>
      </c>
      <c r="F81">
        <f t="shared" si="22"/>
        <v>153</v>
      </c>
      <c r="G81">
        <f ca="1" t="shared" si="23"/>
        <v>12.1</v>
      </c>
      <c r="H81" t="str">
        <f t="shared" si="24"/>
        <v>um 170€. Wie viel Überziehungszinsen muss er</v>
      </c>
      <c r="I81" t="str">
        <f t="shared" si="25"/>
        <v>bei einem Zinssatz von 12,1% zahlen?</v>
      </c>
      <c r="J81">
        <f t="shared" si="26"/>
        <v>8.74</v>
      </c>
      <c r="K81" t="str">
        <f t="shared" si="27"/>
        <v>Zeitraum = 153 Tage</v>
      </c>
      <c r="L81" t="s">
        <v>30</v>
      </c>
      <c r="M81" t="str">
        <f t="shared" si="28"/>
        <v> = 170€ · 12,1% :360 · 153</v>
      </c>
      <c r="N81" t="str">
        <f t="shared" si="17"/>
        <v> = 8,74€</v>
      </c>
      <c r="O81">
        <f ca="1" t="shared" si="18"/>
        <v>7</v>
      </c>
    </row>
    <row r="82" spans="1:15" ht="12.75">
      <c r="A82">
        <f t="shared" si="29"/>
        <v>7</v>
      </c>
      <c r="B82" t="str">
        <f t="shared" si="16"/>
        <v>Herr Lang überzieht sein Konto vom </v>
      </c>
      <c r="C82">
        <f ca="1" t="shared" si="19"/>
        <v>510</v>
      </c>
      <c r="D82" s="12">
        <f ca="1" t="shared" si="20"/>
        <v>69</v>
      </c>
      <c r="E82" s="12">
        <f ca="1" t="shared" si="21"/>
        <v>91</v>
      </c>
      <c r="F82">
        <f t="shared" si="22"/>
        <v>22</v>
      </c>
      <c r="G82">
        <f ca="1" t="shared" si="23"/>
        <v>13</v>
      </c>
      <c r="H82" t="str">
        <f t="shared" si="24"/>
        <v>um 510€. Wie viel Überziehungszinsen muss er</v>
      </c>
      <c r="I82" t="str">
        <f t="shared" si="25"/>
        <v>bei einem Zinssatz von 13% zahlen?</v>
      </c>
      <c r="J82">
        <f t="shared" si="26"/>
        <v>4.05</v>
      </c>
      <c r="K82" t="str">
        <f t="shared" si="27"/>
        <v>Zeitraum = 22 Tage</v>
      </c>
      <c r="L82" t="s">
        <v>30</v>
      </c>
      <c r="M82" t="str">
        <f t="shared" si="28"/>
        <v> = 510€ · 13% :360 · 22</v>
      </c>
      <c r="N82" t="str">
        <f t="shared" si="17"/>
        <v> = 4,05€</v>
      </c>
      <c r="O82">
        <f ca="1" t="shared" si="18"/>
        <v>5</v>
      </c>
    </row>
    <row r="83" spans="1:15" ht="12.75">
      <c r="A83">
        <f t="shared" si="29"/>
        <v>5</v>
      </c>
      <c r="B83" t="str">
        <f t="shared" si="16"/>
        <v>Herr Becker überzieht sein Konto vom </v>
      </c>
      <c r="C83">
        <f ca="1" t="shared" si="19"/>
        <v>660</v>
      </c>
      <c r="D83" s="12">
        <f ca="1" t="shared" si="20"/>
        <v>36</v>
      </c>
      <c r="E83" s="12">
        <f ca="1" t="shared" si="21"/>
        <v>232</v>
      </c>
      <c r="F83">
        <f t="shared" si="22"/>
        <v>194</v>
      </c>
      <c r="G83">
        <f ca="1" t="shared" si="23"/>
        <v>12.5</v>
      </c>
      <c r="H83" t="str">
        <f t="shared" si="24"/>
        <v>um 660€. Wie viel Überziehungszinsen muss er</v>
      </c>
      <c r="I83" t="str">
        <f t="shared" si="25"/>
        <v>bei einem Zinssatz von 12,5% zahlen?</v>
      </c>
      <c r="J83">
        <f t="shared" si="26"/>
        <v>44.46</v>
      </c>
      <c r="K83" t="str">
        <f t="shared" si="27"/>
        <v>Zeitraum = 194 Tage</v>
      </c>
      <c r="L83" t="s">
        <v>30</v>
      </c>
      <c r="M83" t="str">
        <f t="shared" si="28"/>
        <v> = 660€ · 12,5% :360 · 194</v>
      </c>
      <c r="N83" t="str">
        <f t="shared" si="17"/>
        <v> = 44,46€</v>
      </c>
      <c r="O83">
        <f ca="1" t="shared" si="18"/>
        <v>2</v>
      </c>
    </row>
    <row r="84" spans="1:15" ht="12.75">
      <c r="A84">
        <f t="shared" si="29"/>
        <v>3</v>
      </c>
      <c r="B84" t="str">
        <f t="shared" si="16"/>
        <v>Herr Jacobs überzieht sein Konto vom </v>
      </c>
      <c r="C84">
        <f ca="1" t="shared" si="19"/>
        <v>600</v>
      </c>
      <c r="D84" s="12">
        <f ca="1" t="shared" si="20"/>
        <v>27</v>
      </c>
      <c r="E84" s="12">
        <f ca="1" t="shared" si="21"/>
        <v>37</v>
      </c>
      <c r="F84">
        <f t="shared" si="22"/>
        <v>9</v>
      </c>
      <c r="G84">
        <f ca="1" t="shared" si="23"/>
        <v>14.6</v>
      </c>
      <c r="H84" t="str">
        <f t="shared" si="24"/>
        <v>um 600€. Wie viel Überziehungszinsen muss er</v>
      </c>
      <c r="I84" t="str">
        <f t="shared" si="25"/>
        <v>bei einem Zinssatz von 14,6% zahlen?</v>
      </c>
      <c r="J84">
        <f t="shared" si="26"/>
        <v>2.19</v>
      </c>
      <c r="K84" t="str">
        <f t="shared" si="27"/>
        <v>Zeitraum = 9 Tage</v>
      </c>
      <c r="L84" t="s">
        <v>30</v>
      </c>
      <c r="M84" t="str">
        <f t="shared" si="28"/>
        <v> = 600€ · 14,6% :360 · 9</v>
      </c>
      <c r="N84" t="str">
        <f t="shared" si="17"/>
        <v> = 2,19€</v>
      </c>
      <c r="O84">
        <f ca="1" t="shared" si="18"/>
        <v>4</v>
      </c>
    </row>
    <row r="85" spans="1:15" ht="12.75">
      <c r="A85">
        <f t="shared" si="29"/>
        <v>1</v>
      </c>
      <c r="B85" t="str">
        <f t="shared" si="16"/>
        <v>Herr Becker überzieht sein Konto vom </v>
      </c>
      <c r="C85">
        <f ca="1" t="shared" si="19"/>
        <v>410</v>
      </c>
      <c r="D85" s="12">
        <f ca="1" t="shared" si="20"/>
        <v>80</v>
      </c>
      <c r="E85" s="12">
        <f ca="1" t="shared" si="21"/>
        <v>127</v>
      </c>
      <c r="F85">
        <f t="shared" si="22"/>
        <v>46</v>
      </c>
      <c r="G85">
        <f ca="1" t="shared" si="23"/>
        <v>11.4</v>
      </c>
      <c r="H85" t="str">
        <f t="shared" si="24"/>
        <v>um 410€. Wie viel Überziehungszinsen muss er</v>
      </c>
      <c r="I85" t="str">
        <f t="shared" si="25"/>
        <v>bei einem Zinssatz von 11,4% zahlen?</v>
      </c>
      <c r="J85">
        <f t="shared" si="26"/>
        <v>5.97</v>
      </c>
      <c r="K85" t="str">
        <f t="shared" si="27"/>
        <v>Zeitraum = 46 Tage</v>
      </c>
      <c r="L85" t="s">
        <v>30</v>
      </c>
      <c r="M85" t="str">
        <f t="shared" si="28"/>
        <v> = 410€ · 11,4% :360 · 46</v>
      </c>
      <c r="N85" t="str">
        <f t="shared" si="17"/>
        <v> = 5,97€</v>
      </c>
      <c r="O85">
        <f ca="1" t="shared" si="18"/>
        <v>2</v>
      </c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0" spans="1:8" ht="12.75">
      <c r="A90">
        <f ca="1">ROUND(RAND()*9-0.5,0)</f>
        <v>3</v>
      </c>
      <c r="B90" t="str">
        <f>"Herr K. legt "&amp;D90&amp;"€ zu einem Zinssatz von"</f>
        <v>Herr K. legt 5300€ zu einem Zinssatz von</v>
      </c>
      <c r="C90">
        <f ca="1">ROUND(RAND()*3+2,1)</f>
        <v>3</v>
      </c>
      <c r="D90">
        <f ca="1">ROUND(RAND()*55+1,0)*100</f>
        <v>5300</v>
      </c>
      <c r="E90" t="str">
        <f>C90&amp;"% an. Berechne die Zinsen pro Jahr."</f>
        <v>3% an. Berechne die Zinsen pro Jahr.</v>
      </c>
      <c r="F90">
        <f>ROUND(D90*C90/100,2)</f>
        <v>159</v>
      </c>
      <c r="G90" t="str">
        <f>"K = "&amp;D90&amp;", p% ="&amp;C90&amp;"%"</f>
        <v>K = 5300, p% =3%</v>
      </c>
      <c r="H90" t="str">
        <f>"Z = K · p% = "&amp;D90&amp;" · "&amp;C90&amp;"% = "&amp;F90</f>
        <v>Z = K · p% = 5300 · 3% = 159</v>
      </c>
    </row>
    <row r="91" spans="1:8" ht="12.75">
      <c r="A91">
        <f>MOD(A90+7,9)</f>
        <v>1</v>
      </c>
      <c r="B91" t="str">
        <f>"Herr K. legt "&amp;D91&amp;"€ an und erhält nach einem"</f>
        <v>Herr K. legt 960€ an und erhält nach einem</v>
      </c>
      <c r="C91">
        <f ca="1">ROUND(RAND()*55+1,0)</f>
        <v>48</v>
      </c>
      <c r="D91">
        <f ca="1">ROUND(RAND()*10+1,0)*10*C91</f>
        <v>960</v>
      </c>
      <c r="E91" t="str">
        <f>"Jahr "&amp;C91&amp;"€ Zinsen. Berechne den Zinssatz."</f>
        <v>Jahr 48€ Zinsen. Berechne den Zinssatz.</v>
      </c>
      <c r="F91">
        <f>ROUND(C91/D91,4)</f>
        <v>0.05</v>
      </c>
      <c r="G91" t="str">
        <f>"K = "&amp;D91&amp;", Z ="&amp;C91</f>
        <v>K = 960, Z =48</v>
      </c>
      <c r="H91" t="str">
        <f>"p% = Z : K = "&amp;C91&amp;" : "&amp;D91&amp;" = "&amp;F91&amp;" = "&amp;F91*100&amp;"%"</f>
        <v>p% = Z : K = 48 : 960 = 0,05 = 5%</v>
      </c>
    </row>
    <row r="92" spans="1:8" ht="12.75">
      <c r="A92">
        <f aca="true" t="shared" si="30" ref="A92:A98">MOD(A91+7,9)</f>
        <v>8</v>
      </c>
      <c r="B92" t="str">
        <f>"Herr K. erhält bei einem Zinssatz von "&amp;C92&amp;"%"</f>
        <v>Herr K. erhält bei einem Zinssatz von 3,7%</v>
      </c>
      <c r="C92">
        <f ca="1">ROUND(RAND()*3+2,1)</f>
        <v>3.7</v>
      </c>
      <c r="D92">
        <f ca="1">ROUND(RAND()*55+1,0)*10</f>
        <v>220</v>
      </c>
      <c r="E92" t="str">
        <f>D92&amp;"€ Zinsen. Wie viel Geld hat er angelegt?"</f>
        <v>220€ Zinsen. Wie viel Geld hat er angelegt?</v>
      </c>
      <c r="F92">
        <f>ROUND(D92/C92*100,2)</f>
        <v>5945.95</v>
      </c>
      <c r="G92" t="str">
        <f>"Z = "&amp;D92&amp;", p% ="&amp;C92&amp;"%"</f>
        <v>Z = 220, p% =3,7%</v>
      </c>
      <c r="H92" t="str">
        <f>"K = Z : p% = "&amp;D92&amp;" : "&amp;C92&amp;"% = "&amp;F92</f>
        <v>K = Z : p% = 220 : 3,7% = 5945,95</v>
      </c>
    </row>
    <row r="93" spans="1:8" ht="12.75">
      <c r="A93">
        <f t="shared" si="30"/>
        <v>6</v>
      </c>
      <c r="B93" t="str">
        <f>"Herr K. legt "&amp;D93&amp;"€ zu einem Zinssatz von"</f>
        <v>Herr K. legt 400€ zu einem Zinssatz von</v>
      </c>
      <c r="C93">
        <f ca="1">ROUND(RAND()*3+2,1)</f>
        <v>2.8</v>
      </c>
      <c r="D93">
        <f ca="1">ROUND(RAND()*55+1,0)*100</f>
        <v>400</v>
      </c>
      <c r="E93" t="str">
        <f>C93&amp;"% an. Berechne die Zinsen pro Jahr."</f>
        <v>2,8% an. Berechne die Zinsen pro Jahr.</v>
      </c>
      <c r="F93">
        <f>ROUND(D93*C93/100,2)</f>
        <v>11.2</v>
      </c>
      <c r="G93" t="str">
        <f>"K = "&amp;D93&amp;", p% ="&amp;C93&amp;"%"</f>
        <v>K = 400, p% =2,8%</v>
      </c>
      <c r="H93" t="str">
        <f>"Z = K · p% = "&amp;D93&amp;" · "&amp;C93&amp;"% = "&amp;F93</f>
        <v>Z = K · p% = 400 · 2,8% = 11,2</v>
      </c>
    </row>
    <row r="94" spans="1:8" ht="12.75">
      <c r="A94">
        <f t="shared" si="30"/>
        <v>4</v>
      </c>
      <c r="B94" t="str">
        <f>"Herr K. legt "&amp;D94&amp;"€ an und erhält nach einem"</f>
        <v>Herr K. legt 360€ an und erhält nach einem</v>
      </c>
      <c r="C94">
        <f ca="1">ROUND(RAND()*55+1,0)</f>
        <v>12</v>
      </c>
      <c r="D94">
        <f ca="1">ROUND(RAND()*10+1,0)*10*C94</f>
        <v>360</v>
      </c>
      <c r="E94" t="str">
        <f>"Jahr "&amp;C94&amp;"€ Zinsen. Berechne den Zinssatz."</f>
        <v>Jahr 12€ Zinsen. Berechne den Zinssatz.</v>
      </c>
      <c r="F94">
        <f>ROUND(C94/D94,4)</f>
        <v>0.0333</v>
      </c>
      <c r="G94" t="str">
        <f>"K = "&amp;D94&amp;", Z ="&amp;C94</f>
        <v>K = 360, Z =12</v>
      </c>
      <c r="H94" t="str">
        <f>"p% = Z : K = "&amp;C94&amp;" : "&amp;D94&amp;" = "&amp;F94&amp;" = "&amp;F94*100&amp;"%"</f>
        <v>p% = Z : K = 12 : 360 = 0,0333 = 3,33%</v>
      </c>
    </row>
    <row r="95" spans="1:8" ht="12.75">
      <c r="A95">
        <f t="shared" si="30"/>
        <v>2</v>
      </c>
      <c r="B95" t="str">
        <f>"Herr K. erhält bei einem Zinssatz von "&amp;C95&amp;"%"</f>
        <v>Herr K. erhält bei einem Zinssatz von 3,9%</v>
      </c>
      <c r="C95">
        <f ca="1">ROUND(RAND()*3+2,1)</f>
        <v>3.9</v>
      </c>
      <c r="D95">
        <f ca="1">ROUND(RAND()*55+1,0)*10</f>
        <v>380</v>
      </c>
      <c r="E95" t="str">
        <f>D95&amp;"€ Zinsen. Wie viel Geld hat er angelegt?"</f>
        <v>380€ Zinsen. Wie viel Geld hat er angelegt?</v>
      </c>
      <c r="F95">
        <f>ROUND(D95/C95*100,2)</f>
        <v>9743.59</v>
      </c>
      <c r="G95" t="str">
        <f>"Z = "&amp;D95&amp;", p% ="&amp;C95&amp;"%"</f>
        <v>Z = 380, p% =3,9%</v>
      </c>
      <c r="H95" t="str">
        <f>"K = Z : p% = "&amp;D95&amp;" : "&amp;C95&amp;"% = "&amp;F95</f>
        <v>K = Z : p% = 380 : 3,9% = 9743,59</v>
      </c>
    </row>
    <row r="96" spans="1:8" ht="12.75">
      <c r="A96">
        <f t="shared" si="30"/>
        <v>0</v>
      </c>
      <c r="B96" t="str">
        <f>"Herr K. legt "&amp;D96&amp;"€ zu einem Zinssatz von"</f>
        <v>Herr K. legt 3100€ zu einem Zinssatz von</v>
      </c>
      <c r="C96">
        <f ca="1">ROUND(RAND()*3+2,1)</f>
        <v>2.6</v>
      </c>
      <c r="D96">
        <f ca="1">ROUND(RAND()*55+1,0)*100</f>
        <v>3100</v>
      </c>
      <c r="E96" t="str">
        <f>C96&amp;"% an. Berechne die Zinsen pro Jahr."</f>
        <v>2,6% an. Berechne die Zinsen pro Jahr.</v>
      </c>
      <c r="F96">
        <f>ROUND(D96*C96/100,2)</f>
        <v>80.6</v>
      </c>
      <c r="G96" t="str">
        <f>"K = "&amp;D96&amp;", p% ="&amp;C96&amp;"%"</f>
        <v>K = 3100, p% =2,6%</v>
      </c>
      <c r="H96" t="str">
        <f>"Z = K · p% = "&amp;D96&amp;" · "&amp;C96&amp;"% = "&amp;F96</f>
        <v>Z = K · p% = 3100 · 2,6% = 80,6</v>
      </c>
    </row>
    <row r="97" spans="1:8" ht="12.75">
      <c r="A97">
        <f t="shared" si="30"/>
        <v>7</v>
      </c>
      <c r="B97" t="str">
        <f>"Herr K. legt "&amp;D97&amp;"€ an und erhält nach einem"</f>
        <v>Herr K. legt 1050€ an und erhält nach einem</v>
      </c>
      <c r="C97">
        <f ca="1">ROUND(RAND()*55+1,0)</f>
        <v>35</v>
      </c>
      <c r="D97">
        <f ca="1">ROUND(RAND()*10+1,0)*10*C97</f>
        <v>1050</v>
      </c>
      <c r="E97" t="str">
        <f>"Jahr "&amp;C97&amp;"€ Zinsen. Berechne den Zinssatz."</f>
        <v>Jahr 35€ Zinsen. Berechne den Zinssatz.</v>
      </c>
      <c r="F97">
        <f>ROUND(C97/D97,4)</f>
        <v>0.0333</v>
      </c>
      <c r="G97" t="str">
        <f>"K = "&amp;D97&amp;", Z ="&amp;C97</f>
        <v>K = 1050, Z =35</v>
      </c>
      <c r="H97" t="str">
        <f>"p% = Z : K = "&amp;C97&amp;" : "&amp;D97&amp;" = "&amp;F97&amp;" = "&amp;F97*100&amp;"%"</f>
        <v>p% = Z : K = 35 : 1050 = 0,0333 = 3,33%</v>
      </c>
    </row>
    <row r="98" spans="1:8" ht="12.75">
      <c r="A98">
        <f t="shared" si="30"/>
        <v>5</v>
      </c>
      <c r="B98" t="str">
        <f>"Herr K. erhält bei einem Zinssatz von "&amp;C98&amp;"%"</f>
        <v>Herr K. erhält bei einem Zinssatz von 4,9%</v>
      </c>
      <c r="C98">
        <f ca="1">ROUND(RAND()*3+2,1)</f>
        <v>4.9</v>
      </c>
      <c r="D98">
        <f ca="1">ROUND(RAND()*55+1,0)*10</f>
        <v>460</v>
      </c>
      <c r="E98" t="str">
        <f>D98&amp;"€ Zinsen. Wie viel Geld hat er angelegt?"</f>
        <v>460€ Zinsen. Wie viel Geld hat er angelegt?</v>
      </c>
      <c r="F98">
        <f>ROUND(D98/C98*100,2)</f>
        <v>9387.76</v>
      </c>
      <c r="G98" t="str">
        <f>"Z = "&amp;D98&amp;", p% ="&amp;C98&amp;"%"</f>
        <v>Z = 460, p% =4,9%</v>
      </c>
      <c r="H98" t="str">
        <f>"K = Z : p% = "&amp;D98&amp;" : "&amp;C98&amp;"% = "&amp;F98</f>
        <v>K = Z : p% = 460 : 4,9% = 9387,76</v>
      </c>
    </row>
    <row r="99" spans="2:3" ht="15">
      <c r="B99" s="1"/>
      <c r="C99" s="1"/>
    </row>
    <row r="101" spans="1:15" ht="12.75">
      <c r="A101">
        <f ca="1">ROUND(RAND()*9-0.5,0)</f>
        <v>3</v>
      </c>
      <c r="B101" t="str">
        <f>"Herr A. überzieht sein Konto "&amp;F101&amp;" Tage lang um"</f>
        <v>Herr A. überzieht sein Konto 99 Tage lang um</v>
      </c>
      <c r="C101">
        <f ca="1">ROUND(RAND()*85+10,0)*10</f>
        <v>710</v>
      </c>
      <c r="D101" s="12">
        <f ca="1">ROUND(RAND()*90+5,0)</f>
        <v>82</v>
      </c>
      <c r="E101" s="12">
        <f ca="1">ROUND(RAND()*200+5,0)+D101</f>
        <v>183</v>
      </c>
      <c r="F101">
        <f>DAYS360(D101,E101)</f>
        <v>99</v>
      </c>
      <c r="G101">
        <f ca="1">ROUND(RAND()*5+10,1)</f>
        <v>14.6</v>
      </c>
      <c r="H101" t="str">
        <f>C101&amp;"€. Dafür muss er "&amp;J101&amp;"€ Zinsen zahlen."</f>
        <v>710€. Dafür muss er 28,51€ Zinsen zahlen.</v>
      </c>
      <c r="I101" t="str">
        <f>"Welcher Jahreszinssatz p.a. gilt hier?"</f>
        <v>Welcher Jahreszinssatz p.a. gilt hier?</v>
      </c>
      <c r="J101">
        <f>ROUND(C101*G101/100/360*F101,2)</f>
        <v>28.51</v>
      </c>
      <c r="K101" t="str">
        <f>"Jahreszinsen = "&amp;J101&amp;"€ : "&amp;F101&amp;" · 360 = "&amp;ROUND(J101/F101*360,2)&amp;"€"</f>
        <v>Jahreszinsen = 28,51€ : 99 · 360 = 103,67€</v>
      </c>
      <c r="L101" t="str">
        <f>"p% = Z : K = "&amp;ROUND(J101/F101*360,2)&amp;"€ : "&amp;C101&amp;"€"</f>
        <v>p% = Z : K = 103,67€ : 710€</v>
      </c>
      <c r="M101" t="str">
        <f>"= "&amp;G101&amp;"%"</f>
        <v>= 14,6%</v>
      </c>
      <c r="N101" t="str">
        <f aca="true" t="shared" si="31" ref="N101:N109">" = "&amp;$J101&amp;"€"</f>
        <v> = 28,51€</v>
      </c>
      <c r="O101">
        <f aca="true" ca="1" t="shared" si="32" ref="O101:O109">ROUND(RAND()*8,0)</f>
        <v>1</v>
      </c>
    </row>
    <row r="102" spans="1:15" ht="12.75">
      <c r="A102">
        <f aca="true" t="shared" si="33" ref="A102:A109">MOD(A101+7,9)</f>
        <v>1</v>
      </c>
      <c r="B102" t="str">
        <f>"Um wieviel Geld überzieht Herr A. sein Konto "</f>
        <v>Um wieviel Geld überzieht Herr A. sein Konto </v>
      </c>
      <c r="C102">
        <f ca="1">ROUND(RAND()*85+10,0)*10</f>
        <v>630</v>
      </c>
      <c r="D102" s="12">
        <f ca="1">ROUND(RAND()*90+5,0)</f>
        <v>74</v>
      </c>
      <c r="E102" s="12">
        <f ca="1">ROUND(RAND()*200+5,0)+D102</f>
        <v>120</v>
      </c>
      <c r="F102">
        <f>DAYS360(D102,E102)</f>
        <v>45</v>
      </c>
      <c r="G102">
        <f ca="1">ROUND(RAND()*5+10,1)</f>
        <v>12.3</v>
      </c>
      <c r="H102" t="str">
        <f>"bei einem Zinssatz von "&amp;G102&amp;"%, wenn er für "</f>
        <v>bei einem Zinssatz von 12,3%, wenn er für </v>
      </c>
      <c r="I102" t="str">
        <f>F102&amp;"Tage "&amp;J102&amp;"€ Zinsen zahlt?"</f>
        <v>45Tage 9,69€ Zinsen zahlt?</v>
      </c>
      <c r="J102">
        <f>ROUND(C102*G102/100/360*F102,2)</f>
        <v>9.69</v>
      </c>
      <c r="K102" t="str">
        <f>"Jahreszinsen = "&amp;J102&amp;"€ : "&amp;F102&amp;" · 360 = "&amp;ROUND(J102/F102*360,2)&amp;"€"</f>
        <v>Jahreszinsen = 9,69€ : 45 · 360 = 77,52€</v>
      </c>
      <c r="L102" t="str">
        <f>"K = Z : p% = "&amp;ROUND(J102/F102*360,2)&amp;"€ : "&amp;G102&amp;"%"</f>
        <v>K = Z : p% = 77,52€ : 12,3%</v>
      </c>
      <c r="M102" t="str">
        <f>"= "&amp;ROUND(ROUND(J102/F102*360,2)/G102*100,2)&amp;"€"</f>
        <v>= 630,24€</v>
      </c>
      <c r="N102" t="str">
        <f t="shared" si="31"/>
        <v> = 9,69€</v>
      </c>
      <c r="O102">
        <f ca="1" t="shared" si="32"/>
        <v>6</v>
      </c>
    </row>
    <row r="103" spans="1:15" ht="12.75">
      <c r="A103">
        <f t="shared" si="33"/>
        <v>8</v>
      </c>
      <c r="B103" t="str">
        <f>"Herr A. überzieht sein Konto "&amp;F103&amp;" Tage lang um"</f>
        <v>Herr A. überzieht sein Konto 148 Tage lang um</v>
      </c>
      <c r="C103">
        <f aca="true" ca="1" t="shared" si="34" ref="C103:C109">ROUND(RAND()*85+10,0)*10</f>
        <v>600</v>
      </c>
      <c r="D103" s="12">
        <f aca="true" ca="1" t="shared" si="35" ref="D103:D109">ROUND(RAND()*90+5,0)</f>
        <v>80</v>
      </c>
      <c r="E103" s="12">
        <f aca="true" ca="1" t="shared" si="36" ref="E103:E109">ROUND(RAND()*200+5,0)+D103</f>
        <v>231</v>
      </c>
      <c r="F103">
        <f>DAYS360(D103,E103)</f>
        <v>148</v>
      </c>
      <c r="G103">
        <f aca="true" ca="1" t="shared" si="37" ref="G103:G109">ROUND(RAND()*5+10,1)</f>
        <v>12.3</v>
      </c>
      <c r="H103" t="str">
        <f aca="true" t="shared" si="38" ref="H103:H109">C103&amp;"€. Dafür muss er "&amp;J103&amp;"€ Zinsen zahlen."</f>
        <v>600€. Dafür muss er 30,34€ Zinsen zahlen.</v>
      </c>
      <c r="I103" t="str">
        <f aca="true" t="shared" si="39" ref="I103:I109">"Welcher Jahreszinssatz p.a. gilt hier?"</f>
        <v>Welcher Jahreszinssatz p.a. gilt hier?</v>
      </c>
      <c r="J103">
        <f>ROUND(C103*G103/100/360*F103,2)</f>
        <v>30.34</v>
      </c>
      <c r="K103" t="str">
        <f>"Jahreszinsen = "&amp;J103&amp;"€ : "&amp;F103&amp;" · 360 = "&amp;ROUND(J103/F103*360,2)&amp;"€"</f>
        <v>Jahreszinsen = 30,34€ : 148 · 360 = 73,8€</v>
      </c>
      <c r="L103" t="str">
        <f>"p% = Z : K = "&amp;ROUND(J103/F103*360,2)&amp;"€ : "&amp;C103&amp;"€"</f>
        <v>p% = Z : K = 73,8€ : 600€</v>
      </c>
      <c r="M103" t="str">
        <f aca="true" t="shared" si="40" ref="M103:M109">"= "&amp;G103&amp;"%"</f>
        <v>= 12,3%</v>
      </c>
      <c r="N103" t="str">
        <f t="shared" si="31"/>
        <v> = 30,34€</v>
      </c>
      <c r="O103">
        <f ca="1" t="shared" si="32"/>
        <v>6</v>
      </c>
    </row>
    <row r="104" spans="1:15" ht="12.75">
      <c r="A104">
        <f>MOD(A103+7,9)</f>
        <v>6</v>
      </c>
      <c r="B104" t="str">
        <f>"Um wieviel Geld überzieht Herr A. sein Konto "</f>
        <v>Um wieviel Geld überzieht Herr A. sein Konto </v>
      </c>
      <c r="C104">
        <f ca="1">ROUND(RAND()*85+10,0)*10</f>
        <v>510</v>
      </c>
      <c r="D104" s="12">
        <f ca="1">ROUND(RAND()*90+5,0)</f>
        <v>88</v>
      </c>
      <c r="E104" s="12">
        <f ca="1">ROUND(RAND()*200+5,0)+D104</f>
        <v>126</v>
      </c>
      <c r="F104">
        <f>DAYS360(D104,E104)</f>
        <v>37</v>
      </c>
      <c r="G104">
        <f ca="1">ROUND(RAND()*5+10,1)</f>
        <v>13.1</v>
      </c>
      <c r="H104" t="str">
        <f>"bei einem Zinssatz von "&amp;G104&amp;"%, wenn er für "</f>
        <v>bei einem Zinssatz von 13,1%, wenn er für </v>
      </c>
      <c r="I104" t="str">
        <f>F104&amp;"Tage "&amp;J104&amp;"€ Zinsen zahlt?"</f>
        <v>37Tage 6,87€ Zinsen zahlt?</v>
      </c>
      <c r="J104">
        <f>ROUND(C104*G104/100/360*F104,2)</f>
        <v>6.87</v>
      </c>
      <c r="K104" t="str">
        <f>"Jahreszinsen = "&amp;J104&amp;"€ : "&amp;F104&amp;" · 360 = "&amp;ROUND(J104/F104*360,2)&amp;"€"</f>
        <v>Jahreszinsen = 6,87€ : 37 · 360 = 66,84€</v>
      </c>
      <c r="L104" t="str">
        <f>"K = Z : p% = "&amp;ROUND(J104/F104*360,2)&amp;"€ : "&amp;G104&amp;"%"</f>
        <v>K = Z : p% = 66,84€ : 13,1%</v>
      </c>
      <c r="M104" t="str">
        <f>"= "&amp;ROUND(ROUND(J104/F104*360,2)/G104*100,2)&amp;"€"</f>
        <v>= 510,23€</v>
      </c>
      <c r="N104" t="str">
        <f t="shared" si="31"/>
        <v> = 6,87€</v>
      </c>
      <c r="O104">
        <f ca="1" t="shared" si="32"/>
        <v>4</v>
      </c>
    </row>
    <row r="105" spans="1:15" ht="12.75">
      <c r="A105">
        <f t="shared" si="33"/>
        <v>4</v>
      </c>
      <c r="B105" t="str">
        <f>"Herr A. überzieht sein Konto "&amp;F105&amp;" Monate lang um"</f>
        <v>Herr A. überzieht sein Konto 9 Monate lang um</v>
      </c>
      <c r="C105">
        <f ca="1" t="shared" si="34"/>
        <v>360</v>
      </c>
      <c r="D105" s="12">
        <f ca="1" t="shared" si="35"/>
        <v>42</v>
      </c>
      <c r="E105" s="12">
        <f ca="1" t="shared" si="36"/>
        <v>235</v>
      </c>
      <c r="F105">
        <f ca="1">ROUND(RAND()*8+3,0)</f>
        <v>9</v>
      </c>
      <c r="G105">
        <f ca="1" t="shared" si="37"/>
        <v>12.4</v>
      </c>
      <c r="H105" t="str">
        <f t="shared" si="38"/>
        <v>360€. Dafür muss er 33,48€ Zinsen zahlen.</v>
      </c>
      <c r="I105" t="str">
        <f t="shared" si="39"/>
        <v>Welcher Jahreszinssatz p.a. gilt hier?</v>
      </c>
      <c r="J105">
        <f>ROUND(C105*G105/100/12*F105,2)</f>
        <v>33.48</v>
      </c>
      <c r="K105" t="str">
        <f>"Jahreszinsen = "&amp;J105&amp;"€ : "&amp;F105&amp;" · 12 = "&amp;ROUND(J105/F105*12,2)&amp;"€"</f>
        <v>Jahreszinsen = 33,48€ : 9 · 12 = 44,64€</v>
      </c>
      <c r="L105" t="str">
        <f>"p% = Z : K = "&amp;ROUND(J105/F105*12,2)&amp;"€ : "&amp;C105&amp;"€"</f>
        <v>p% = Z : K = 44,64€ : 360€</v>
      </c>
      <c r="M105" t="str">
        <f t="shared" si="40"/>
        <v>= 12,4%</v>
      </c>
      <c r="N105" t="str">
        <f t="shared" si="31"/>
        <v> = 33,48€</v>
      </c>
      <c r="O105">
        <f ca="1" t="shared" si="32"/>
        <v>6</v>
      </c>
    </row>
    <row r="106" spans="1:15" ht="12.75">
      <c r="A106">
        <f>MOD(A105+7,9)</f>
        <v>2</v>
      </c>
      <c r="B106" t="str">
        <f>"Um wieviel Geld überzieht Herr A. sein Konto "</f>
        <v>Um wieviel Geld überzieht Herr A. sein Konto </v>
      </c>
      <c r="C106">
        <f ca="1">ROUND(RAND()*85+10,0)*10</f>
        <v>190</v>
      </c>
      <c r="D106" s="12">
        <f ca="1">ROUND(RAND()*90+5,0)</f>
        <v>23</v>
      </c>
      <c r="E106" s="12">
        <f ca="1">ROUND(RAND()*200+5,0)+D106</f>
        <v>218</v>
      </c>
      <c r="F106">
        <f ca="1">ROUND(RAND()*8+3,0)</f>
        <v>3</v>
      </c>
      <c r="G106">
        <f ca="1">ROUND(RAND()*5+10,1)</f>
        <v>14.3</v>
      </c>
      <c r="H106" t="str">
        <f>"bei einem Zinssatz von "&amp;G106&amp;"%, wenn er für "</f>
        <v>bei einem Zinssatz von 14,3%, wenn er für </v>
      </c>
      <c r="I106" t="str">
        <f>F106&amp;" Monate "&amp;J106&amp;"€ Zinsen zahlt?"</f>
        <v>3 Monate 6,79€ Zinsen zahlt?</v>
      </c>
      <c r="J106">
        <f>ROUND(C106*G106/100/12*F106,2)</f>
        <v>6.79</v>
      </c>
      <c r="K106" t="str">
        <f>"Jahreszinsen = "&amp;J106&amp;"€ : "&amp;F106&amp;" · 12 = "&amp;ROUND(J106/F106*12,2)&amp;"€"</f>
        <v>Jahreszinsen = 6,79€ : 3 · 12 = 27,16€</v>
      </c>
      <c r="L106" t="str">
        <f>"K = Z : p% = "&amp;ROUND(J106/F106*12,2)&amp;"€ : "&amp;G106&amp;"%"</f>
        <v>K = Z : p% = 27,16€ : 14,3%</v>
      </c>
      <c r="M106" t="str">
        <f>"= "&amp;ROUND(ROUND(J106/F106*12,2)/G106*100,2)&amp;"€"</f>
        <v>= 189,93€</v>
      </c>
      <c r="N106" t="str">
        <f t="shared" si="31"/>
        <v> = 6,79€</v>
      </c>
      <c r="O106">
        <f ca="1" t="shared" si="32"/>
        <v>2</v>
      </c>
    </row>
    <row r="107" spans="1:15" ht="12.75">
      <c r="A107">
        <f t="shared" si="33"/>
        <v>0</v>
      </c>
      <c r="B107" t="str">
        <f>"Herr A. überzieht sein Konto "&amp;F107&amp;" Monate lang um"</f>
        <v>Herr A. überzieht sein Konto 8 Monate lang um</v>
      </c>
      <c r="C107">
        <f ca="1" t="shared" si="34"/>
        <v>340</v>
      </c>
      <c r="D107" s="12">
        <f ca="1" t="shared" si="35"/>
        <v>13</v>
      </c>
      <c r="E107" s="12">
        <f ca="1" t="shared" si="36"/>
        <v>53</v>
      </c>
      <c r="F107">
        <f ca="1">ROUND(RAND()*8+3,0)</f>
        <v>8</v>
      </c>
      <c r="G107">
        <f ca="1" t="shared" si="37"/>
        <v>10.7</v>
      </c>
      <c r="H107" t="str">
        <f t="shared" si="38"/>
        <v>340€. Dafür muss er 24,25€ Zinsen zahlen.</v>
      </c>
      <c r="I107" t="str">
        <f t="shared" si="39"/>
        <v>Welcher Jahreszinssatz p.a. gilt hier?</v>
      </c>
      <c r="J107">
        <f>ROUND(C107*G107/100/12*F107,2)</f>
        <v>24.25</v>
      </c>
      <c r="K107" t="str">
        <f>"Jahreszinsen = "&amp;J107&amp;"€ : "&amp;F107&amp;" · 12 = "&amp;ROUND(J107/F107*12,2)&amp;"€"</f>
        <v>Jahreszinsen = 24,25€ : 8 · 12 = 36,38€</v>
      </c>
      <c r="L107" t="str">
        <f>"p% = Z : K = "&amp;ROUND(J107/F107*12,2)&amp;"€ : "&amp;C107&amp;"€"</f>
        <v>p% = Z : K = 36,38€ : 340€</v>
      </c>
      <c r="M107" t="str">
        <f t="shared" si="40"/>
        <v>= 10,7%</v>
      </c>
      <c r="N107" t="str">
        <f t="shared" si="31"/>
        <v> = 24,25€</v>
      </c>
      <c r="O107">
        <f ca="1" t="shared" si="32"/>
        <v>7</v>
      </c>
    </row>
    <row r="108" spans="1:15" ht="12.75">
      <c r="A108">
        <f>MOD(A107+7,9)</f>
        <v>7</v>
      </c>
      <c r="B108" t="str">
        <f>"Um wieviel Geld überzieht Herr A. sein Konto "</f>
        <v>Um wieviel Geld überzieht Herr A. sein Konto </v>
      </c>
      <c r="C108">
        <f ca="1">ROUND(RAND()*85+10,0)*10</f>
        <v>360</v>
      </c>
      <c r="D108" s="12">
        <f ca="1">ROUND(RAND()*90+5,0)</f>
        <v>91</v>
      </c>
      <c r="E108" s="12">
        <f ca="1">ROUND(RAND()*200+5,0)+D108</f>
        <v>196</v>
      </c>
      <c r="F108">
        <f ca="1">ROUND(RAND()*8+3,0)</f>
        <v>8</v>
      </c>
      <c r="G108">
        <f ca="1">ROUND(RAND()*5+10,1)</f>
        <v>13.2</v>
      </c>
      <c r="H108" t="str">
        <f>"bei einem Zinssatz von "&amp;G108&amp;"%, wenn er für "</f>
        <v>bei einem Zinssatz von 13,2%, wenn er für </v>
      </c>
      <c r="I108" t="str">
        <f>F108&amp;" Monate "&amp;J108&amp;"€ Zinsen zahlt?"</f>
        <v>8 Monate 31,68€ Zinsen zahlt?</v>
      </c>
      <c r="J108">
        <f>ROUND(C108*G108/100/12*F108,2)</f>
        <v>31.68</v>
      </c>
      <c r="K108" t="str">
        <f>"Jahreszinsen = "&amp;J108&amp;"€ : "&amp;F108&amp;" · 12 = "&amp;ROUND(J108/F108*12,2)&amp;"€"</f>
        <v>Jahreszinsen = 31,68€ : 8 · 12 = 47,52€</v>
      </c>
      <c r="L108" t="str">
        <f>"K = Z : p% = "&amp;ROUND(J108/F108*12,2)&amp;"€ : "&amp;G108&amp;"%"</f>
        <v>K = Z : p% = 47,52€ : 13,2%</v>
      </c>
      <c r="M108" t="str">
        <f>"= "&amp;ROUND(ROUND(J108/F108*12,2)/G108*100,2)&amp;"€"</f>
        <v>= 360€</v>
      </c>
      <c r="N108" t="str">
        <f t="shared" si="31"/>
        <v> = 31,68€</v>
      </c>
      <c r="O108">
        <f ca="1" t="shared" si="32"/>
        <v>4</v>
      </c>
    </row>
    <row r="109" spans="1:15" ht="12.75">
      <c r="A109">
        <f t="shared" si="33"/>
        <v>5</v>
      </c>
      <c r="B109" t="str">
        <f>"Herr A. überzieht sein Konto "&amp;F109&amp;" Monate lang um"</f>
        <v>Herr A. überzieht sein Konto 11 Monate lang um</v>
      </c>
      <c r="C109">
        <f ca="1" t="shared" si="34"/>
        <v>490</v>
      </c>
      <c r="D109" s="12">
        <f ca="1" t="shared" si="35"/>
        <v>25</v>
      </c>
      <c r="E109" s="12">
        <f ca="1" t="shared" si="36"/>
        <v>149</v>
      </c>
      <c r="F109">
        <f ca="1">ROUND(RAND()*8+3,0)</f>
        <v>11</v>
      </c>
      <c r="G109">
        <f ca="1" t="shared" si="37"/>
        <v>12.8</v>
      </c>
      <c r="H109" t="str">
        <f t="shared" si="38"/>
        <v>490€. Dafür muss er 57,49€ Zinsen zahlen.</v>
      </c>
      <c r="I109" t="str">
        <f t="shared" si="39"/>
        <v>Welcher Jahreszinssatz p.a. gilt hier?</v>
      </c>
      <c r="J109">
        <f>ROUND(C109*G109/100/12*F109,2)</f>
        <v>57.49</v>
      </c>
      <c r="K109" t="str">
        <f>"Jahreszinsen = "&amp;J109&amp;"€ : "&amp;F109&amp;" · 12 = "&amp;ROUND(J109/F109*12,2)&amp;"€"</f>
        <v>Jahreszinsen = 57,49€ : 11 · 12 = 62,72€</v>
      </c>
      <c r="L109" t="str">
        <f>"p% = Z : K = "&amp;ROUND(J109/F109*12,2)&amp;"€ : "&amp;C109&amp;"€"</f>
        <v>p% = Z : K = 62,72€ : 490€</v>
      </c>
      <c r="M109" t="str">
        <f t="shared" si="40"/>
        <v>= 12,8%</v>
      </c>
      <c r="N109" t="str">
        <f t="shared" si="31"/>
        <v> = 57,49€</v>
      </c>
      <c r="O109">
        <f ca="1" t="shared" si="32"/>
        <v>7</v>
      </c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  <row r="129" spans="2:3" ht="15">
      <c r="B129" s="1"/>
      <c r="C129" s="1"/>
    </row>
    <row r="133" spans="2:3" ht="15">
      <c r="B133" s="1"/>
      <c r="C133" s="1"/>
    </row>
    <row r="134" spans="2:3" ht="15">
      <c r="B134" s="1"/>
      <c r="C134" s="1"/>
    </row>
    <row r="135" spans="2:3" ht="15">
      <c r="B135" s="1"/>
      <c r="C135" s="1"/>
    </row>
    <row r="136" spans="2:3" ht="15">
      <c r="B136" s="1"/>
      <c r="C136" s="1"/>
    </row>
    <row r="137" spans="2:3" ht="15">
      <c r="B137" s="1"/>
      <c r="C137" s="1"/>
    </row>
    <row r="138" spans="2:3" ht="15">
      <c r="B138" s="1"/>
      <c r="C138" s="1"/>
    </row>
    <row r="139" spans="2:3" ht="15">
      <c r="B139" s="1"/>
      <c r="C139" s="1"/>
    </row>
    <row r="143" spans="2:3" ht="15">
      <c r="B143" s="1"/>
      <c r="C143" s="1"/>
    </row>
    <row r="144" spans="2:3" ht="15">
      <c r="B144" s="1"/>
      <c r="C144" s="1"/>
    </row>
    <row r="145" spans="2:3" ht="15">
      <c r="B145" s="1"/>
      <c r="C145" s="1"/>
    </row>
    <row r="146" spans="2:3" ht="15">
      <c r="B146" s="1"/>
      <c r="C146" s="1"/>
    </row>
    <row r="147" spans="2:3" ht="15">
      <c r="B147" s="1"/>
      <c r="C147" s="1"/>
    </row>
    <row r="148" spans="2:3" ht="15">
      <c r="B148" s="1"/>
      <c r="C148" s="1"/>
    </row>
    <row r="149" spans="2:3" ht="15">
      <c r="B149" s="1"/>
      <c r="C149" s="1"/>
    </row>
    <row r="153" spans="2:3" ht="15">
      <c r="B153" s="1"/>
      <c r="C153" s="1"/>
    </row>
    <row r="154" spans="2:3" ht="15">
      <c r="B154" s="1"/>
      <c r="C154" s="1"/>
    </row>
    <row r="155" spans="2:3" ht="15">
      <c r="B155" s="1"/>
      <c r="C155" s="1"/>
    </row>
    <row r="156" spans="2:3" ht="15">
      <c r="B156" s="1"/>
      <c r="C156" s="1"/>
    </row>
    <row r="157" spans="2:3" ht="15">
      <c r="B157" s="1"/>
      <c r="C157" s="1"/>
    </row>
    <row r="158" spans="2:3" ht="15">
      <c r="B158" s="1"/>
      <c r="C158" s="1"/>
    </row>
    <row r="159" spans="2:3" ht="15">
      <c r="B159" s="1"/>
      <c r="C159" s="1"/>
    </row>
    <row r="161" ht="15">
      <c r="B161" s="2"/>
    </row>
    <row r="163" spans="2:3" ht="15">
      <c r="B163" s="1"/>
      <c r="C163" s="1"/>
    </row>
    <row r="164" spans="2:3" ht="15">
      <c r="B164" s="1"/>
      <c r="C164" s="1"/>
    </row>
    <row r="165" spans="2:3" ht="15">
      <c r="B165" s="1"/>
      <c r="C165" s="1"/>
    </row>
    <row r="166" spans="2:3" ht="15">
      <c r="B166" s="1"/>
      <c r="C166" s="1"/>
    </row>
    <row r="167" spans="2:3" ht="15">
      <c r="B167" s="1"/>
      <c r="C167" s="1"/>
    </row>
    <row r="168" spans="2:3" ht="15">
      <c r="B168" s="1"/>
      <c r="C168" s="1"/>
    </row>
    <row r="169" spans="2:3" ht="15">
      <c r="B169" s="1"/>
      <c r="C169" s="1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Sascha</cp:lastModifiedBy>
  <cp:lastPrinted>2020-09-27T13:13:33Z</cp:lastPrinted>
  <dcterms:created xsi:type="dcterms:W3CDTF">2009-10-08T17:52:09Z</dcterms:created>
  <dcterms:modified xsi:type="dcterms:W3CDTF">2020-09-27T13:13:41Z</dcterms:modified>
  <cp:category/>
  <cp:version/>
  <cp:contentType/>
  <cp:contentStatus/>
</cp:coreProperties>
</file>